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showInkAnnotation="0" defaultThemeVersion="124226"/>
  <mc:AlternateContent xmlns:mc="http://schemas.openxmlformats.org/markup-compatibility/2006">
    <mc:Choice Requires="x15">
      <x15ac:absPath xmlns:x15ac="http://schemas.microsoft.com/office/spreadsheetml/2010/11/ac" url="C:\Users\melissa_ham\Desktop\QA workgroup\8 15 meeting\"/>
    </mc:Choice>
  </mc:AlternateContent>
  <bookViews>
    <workbookView xWindow="840" yWindow="270" windowWidth="18195" windowHeight="7875"/>
  </bookViews>
  <sheets>
    <sheet name="Field assessment individual" sheetId="1" r:id="rId1"/>
    <sheet name="Totals from field assessment" sheetId="3" r:id="rId2"/>
    <sheet name="Quality Elements" sheetId="5" r:id="rId3"/>
    <sheet name="Compliance Total" sheetId="4" r:id="rId4"/>
    <sheet name="Manpower" sheetId="2" r:id="rId5"/>
  </sheets>
  <calcPr calcId="171027"/>
</workbook>
</file>

<file path=xl/calcChain.xml><?xml version="1.0" encoding="utf-8"?>
<calcChain xmlns="http://schemas.openxmlformats.org/spreadsheetml/2006/main">
  <c r="K7" i="5" l="1"/>
  <c r="L7" i="5" s="1"/>
  <c r="B7" i="5"/>
  <c r="E7" i="5"/>
  <c r="F7" i="5" s="1"/>
  <c r="H7" i="5"/>
  <c r="I7" i="5" s="1"/>
  <c r="AJ6" i="5"/>
  <c r="AG6" i="5"/>
  <c r="L6" i="5"/>
  <c r="AR6" i="5"/>
  <c r="AS6" i="5" s="1"/>
  <c r="AO6" i="5"/>
  <c r="AP6" i="5" s="1"/>
  <c r="AL6" i="5"/>
  <c r="AM6" i="5" s="1"/>
  <c r="AI6" i="5"/>
  <c r="AF6" i="5"/>
  <c r="AC6" i="5"/>
  <c r="AD6" i="5" s="1"/>
  <c r="Z6" i="5"/>
  <c r="AA6" i="5" s="1"/>
  <c r="W6" i="5"/>
  <c r="X6" i="5" s="1"/>
  <c r="T6" i="5"/>
  <c r="U6" i="5" s="1"/>
  <c r="Q6" i="5"/>
  <c r="R6" i="5" s="1"/>
  <c r="N6" i="5"/>
  <c r="O6" i="5" s="1"/>
  <c r="K6" i="5"/>
  <c r="H6" i="5"/>
  <c r="I6" i="5" s="1"/>
  <c r="F6" i="5"/>
  <c r="E6" i="5"/>
  <c r="C6" i="5"/>
  <c r="C5" i="5"/>
  <c r="B6" i="5"/>
  <c r="B4" i="5"/>
  <c r="F5" i="5"/>
  <c r="AR5" i="5"/>
  <c r="AS5" i="5" s="1"/>
  <c r="AO5" i="5"/>
  <c r="AP5" i="5" s="1"/>
  <c r="AL5" i="5"/>
  <c r="AM5" i="5" s="1"/>
  <c r="AI5" i="5"/>
  <c r="AJ5" i="5" s="1"/>
  <c r="AF5" i="5"/>
  <c r="AG5" i="5" s="1"/>
  <c r="AC5" i="5"/>
  <c r="AD5" i="5" s="1"/>
  <c r="Z5" i="5"/>
  <c r="AA5" i="5" s="1"/>
  <c r="W5" i="5"/>
  <c r="X5" i="5" s="1"/>
  <c r="T5" i="5"/>
  <c r="U5" i="5" s="1"/>
  <c r="Q5" i="5"/>
  <c r="R5" i="5" s="1"/>
  <c r="O5" i="5"/>
  <c r="K5" i="5"/>
  <c r="L5" i="5" s="1"/>
  <c r="I5" i="5"/>
  <c r="N5" i="5"/>
  <c r="H5" i="5"/>
  <c r="E5" i="5"/>
  <c r="B5" i="5"/>
  <c r="AR4" i="5"/>
  <c r="AO4" i="5"/>
  <c r="AS4" i="5"/>
  <c r="AP4" i="5"/>
  <c r="AL4" i="5"/>
  <c r="AM4" i="5" s="1"/>
  <c r="AJ4" i="5"/>
  <c r="AI4" i="5"/>
  <c r="AF4" i="5"/>
  <c r="AG4" i="5" s="1"/>
  <c r="AC4" i="5"/>
  <c r="AD4" i="5" s="1"/>
  <c r="Z4" i="5"/>
  <c r="AA4" i="5"/>
  <c r="W4" i="5"/>
  <c r="X4" i="5" s="1"/>
  <c r="U4" i="5"/>
  <c r="T4" i="5"/>
  <c r="Q4" i="5"/>
  <c r="R4" i="5" s="1"/>
  <c r="N4" i="5"/>
  <c r="O4" i="5" s="1"/>
  <c r="K4" i="5" l="1"/>
  <c r="L4" i="5" s="1"/>
  <c r="H4" i="5"/>
  <c r="I4" i="5" s="1"/>
  <c r="E4" i="5"/>
  <c r="F4" i="5" s="1"/>
  <c r="C4" i="5"/>
  <c r="C7" i="5"/>
  <c r="AS23" i="5" l="1"/>
  <c r="AR23" i="5"/>
  <c r="AP23" i="5"/>
  <c r="AO23" i="5"/>
  <c r="AM23" i="5"/>
  <c r="AL23" i="5"/>
  <c r="AJ23" i="5"/>
  <c r="AI23" i="5"/>
  <c r="AG23" i="5"/>
  <c r="AF23" i="5"/>
  <c r="AD23" i="5"/>
  <c r="AC23" i="5"/>
  <c r="AA23" i="5"/>
  <c r="Z23" i="5"/>
  <c r="X23" i="5"/>
  <c r="W23" i="5"/>
  <c r="U23" i="5"/>
  <c r="T23" i="5"/>
  <c r="R23" i="5"/>
  <c r="Q23" i="5"/>
  <c r="O23" i="5"/>
  <c r="N23" i="5"/>
  <c r="L23" i="5"/>
  <c r="K23" i="5"/>
  <c r="I23" i="5"/>
  <c r="H23" i="5"/>
  <c r="F23" i="5"/>
  <c r="E23" i="5"/>
  <c r="B23" i="5"/>
  <c r="C23" i="5" s="1"/>
  <c r="AS22" i="5"/>
  <c r="AR22" i="5"/>
  <c r="AP22" i="5"/>
  <c r="AO22" i="5"/>
  <c r="AM22" i="5"/>
  <c r="AL22" i="5"/>
  <c r="AJ22" i="5"/>
  <c r="AI22" i="5"/>
  <c r="AG22" i="5"/>
  <c r="AF22" i="5"/>
  <c r="AD22" i="5"/>
  <c r="AC22" i="5"/>
  <c r="AA22" i="5"/>
  <c r="Z22" i="5"/>
  <c r="X22" i="5"/>
  <c r="W22" i="5"/>
  <c r="U22" i="5"/>
  <c r="T22" i="5"/>
  <c r="R22" i="5"/>
  <c r="Q22" i="5"/>
  <c r="O22" i="5"/>
  <c r="N22" i="5"/>
  <c r="L22" i="5"/>
  <c r="K22" i="5"/>
  <c r="I22" i="5"/>
  <c r="H22" i="5"/>
  <c r="F22" i="5"/>
  <c r="E22" i="5"/>
  <c r="B22" i="5"/>
  <c r="C22" i="5" s="1"/>
  <c r="AS21" i="5"/>
  <c r="AR21" i="5"/>
  <c r="AP21" i="5"/>
  <c r="AO21" i="5"/>
  <c r="AM21" i="5"/>
  <c r="AL21" i="5"/>
  <c r="AJ21" i="5"/>
  <c r="AI21" i="5"/>
  <c r="AG21" i="5"/>
  <c r="AF21" i="5"/>
  <c r="AD21" i="5"/>
  <c r="AC21" i="5"/>
  <c r="AA21" i="5"/>
  <c r="Z21" i="5"/>
  <c r="X21" i="5"/>
  <c r="W21" i="5"/>
  <c r="U21" i="5"/>
  <c r="T21" i="5"/>
  <c r="R21" i="5"/>
  <c r="Q21" i="5"/>
  <c r="O21" i="5"/>
  <c r="N21" i="5"/>
  <c r="L21" i="5"/>
  <c r="K21" i="5"/>
  <c r="I21" i="5"/>
  <c r="H21" i="5"/>
  <c r="F21" i="5"/>
  <c r="E21" i="5"/>
  <c r="B21" i="5"/>
  <c r="C21" i="5" s="1"/>
  <c r="AS20" i="5"/>
  <c r="AR20" i="5"/>
  <c r="AP20" i="5"/>
  <c r="AO20" i="5"/>
  <c r="AM20" i="5"/>
  <c r="AL20" i="5"/>
  <c r="AJ20" i="5"/>
  <c r="AI20" i="5"/>
  <c r="AG20" i="5"/>
  <c r="AF20" i="5"/>
  <c r="AD20" i="5"/>
  <c r="AC20" i="5"/>
  <c r="AA20" i="5"/>
  <c r="Z20" i="5"/>
  <c r="X20" i="5"/>
  <c r="W20" i="5"/>
  <c r="U20" i="5"/>
  <c r="T20" i="5"/>
  <c r="R20" i="5"/>
  <c r="Q20" i="5"/>
  <c r="O20" i="5"/>
  <c r="N20" i="5"/>
  <c r="L20" i="5"/>
  <c r="K20" i="5"/>
  <c r="I20" i="5"/>
  <c r="H20" i="5"/>
  <c r="F20" i="5"/>
  <c r="E20" i="5"/>
  <c r="B20" i="5"/>
  <c r="C20" i="5" s="1"/>
  <c r="AS19" i="5"/>
  <c r="AR19" i="5"/>
  <c r="AP19" i="5"/>
  <c r="AO19" i="5"/>
  <c r="AM19" i="5"/>
  <c r="AL19" i="5"/>
  <c r="AJ19" i="5"/>
  <c r="AI19" i="5"/>
  <c r="AG19" i="5"/>
  <c r="AF19" i="5"/>
  <c r="AD19" i="5"/>
  <c r="AC19" i="5"/>
  <c r="AA19" i="5"/>
  <c r="Z19" i="5"/>
  <c r="X19" i="5"/>
  <c r="W19" i="5"/>
  <c r="U19" i="5"/>
  <c r="T19" i="5"/>
  <c r="R19" i="5"/>
  <c r="Q19" i="5"/>
  <c r="O19" i="5"/>
  <c r="N19" i="5"/>
  <c r="L19" i="5"/>
  <c r="K19" i="5"/>
  <c r="I19" i="5"/>
  <c r="H19" i="5"/>
  <c r="F19" i="5"/>
  <c r="E19" i="5"/>
  <c r="B19" i="5"/>
  <c r="C19" i="5" s="1"/>
  <c r="AS18" i="5"/>
  <c r="AR18" i="5"/>
  <c r="AP18" i="5"/>
  <c r="AO18" i="5"/>
  <c r="AM18" i="5"/>
  <c r="AL18" i="5"/>
  <c r="AJ18" i="5"/>
  <c r="AI18" i="5"/>
  <c r="AG18" i="5"/>
  <c r="AF18" i="5"/>
  <c r="AD18" i="5"/>
  <c r="AC18" i="5"/>
  <c r="AA18" i="5"/>
  <c r="Z18" i="5"/>
  <c r="X18" i="5"/>
  <c r="W18" i="5"/>
  <c r="U18" i="5"/>
  <c r="T18" i="5"/>
  <c r="R18" i="5"/>
  <c r="Q18" i="5"/>
  <c r="O18" i="5"/>
  <c r="N18" i="5"/>
  <c r="L18" i="5"/>
  <c r="K18" i="5"/>
  <c r="I18" i="5"/>
  <c r="H18" i="5"/>
  <c r="F18" i="5"/>
  <c r="E18" i="5"/>
  <c r="B18" i="5"/>
  <c r="C18" i="5" s="1"/>
  <c r="AS17" i="5"/>
  <c r="AR17" i="5"/>
  <c r="AP17" i="5"/>
  <c r="AO17" i="5"/>
  <c r="AM17" i="5"/>
  <c r="AL17" i="5"/>
  <c r="AJ17" i="5"/>
  <c r="AI17" i="5"/>
  <c r="AG17" i="5"/>
  <c r="AF17" i="5"/>
  <c r="AD17" i="5"/>
  <c r="AC17" i="5"/>
  <c r="AA17" i="5"/>
  <c r="Z17" i="5"/>
  <c r="X17" i="5"/>
  <c r="W17" i="5"/>
  <c r="U17" i="5"/>
  <c r="T17" i="5"/>
  <c r="R17" i="5"/>
  <c r="Q17" i="5"/>
  <c r="O17" i="5"/>
  <c r="N17" i="5"/>
  <c r="L17" i="5"/>
  <c r="K17" i="5"/>
  <c r="I17" i="5"/>
  <c r="H17" i="5"/>
  <c r="F17" i="5"/>
  <c r="E17" i="5"/>
  <c r="B17" i="5"/>
  <c r="C17" i="5" s="1"/>
  <c r="AS16" i="5"/>
  <c r="AR16" i="5"/>
  <c r="AP16" i="5"/>
  <c r="AO16" i="5"/>
  <c r="AM16" i="5"/>
  <c r="AL16" i="5"/>
  <c r="AJ16" i="5"/>
  <c r="AI16" i="5"/>
  <c r="AG16" i="5"/>
  <c r="AF16" i="5"/>
  <c r="AD16" i="5"/>
  <c r="AC16" i="5"/>
  <c r="AA16" i="5"/>
  <c r="Z16" i="5"/>
  <c r="X16" i="5"/>
  <c r="W16" i="5"/>
  <c r="U16" i="5"/>
  <c r="T16" i="5"/>
  <c r="R16" i="5"/>
  <c r="Q16" i="5"/>
  <c r="O16" i="5"/>
  <c r="N16" i="5"/>
  <c r="L16" i="5"/>
  <c r="K16" i="5"/>
  <c r="I16" i="5"/>
  <c r="H16" i="5"/>
  <c r="F16" i="5"/>
  <c r="E16" i="5"/>
  <c r="B16" i="5"/>
  <c r="C16" i="5" s="1"/>
  <c r="AS15" i="5"/>
  <c r="AR15" i="5"/>
  <c r="AP15" i="5"/>
  <c r="AO15" i="5"/>
  <c r="AM15" i="5"/>
  <c r="AL15" i="5"/>
  <c r="AJ15" i="5"/>
  <c r="AI15" i="5"/>
  <c r="AG15" i="5"/>
  <c r="AF15" i="5"/>
  <c r="AD15" i="5"/>
  <c r="AC15" i="5"/>
  <c r="AA15" i="5"/>
  <c r="Z15" i="5"/>
  <c r="X15" i="5"/>
  <c r="W15" i="5"/>
  <c r="U15" i="5"/>
  <c r="T15" i="5"/>
  <c r="R15" i="5"/>
  <c r="Q15" i="5"/>
  <c r="O15" i="5"/>
  <c r="N15" i="5"/>
  <c r="L15" i="5"/>
  <c r="K15" i="5"/>
  <c r="I15" i="5"/>
  <c r="H15" i="5"/>
  <c r="F15" i="5"/>
  <c r="E15" i="5"/>
  <c r="B15" i="5"/>
  <c r="C15" i="5" s="1"/>
  <c r="AS14" i="5"/>
  <c r="AR14" i="5"/>
  <c r="AP14" i="5"/>
  <c r="AO14" i="5"/>
  <c r="AM14" i="5"/>
  <c r="AL14" i="5"/>
  <c r="AJ14" i="5"/>
  <c r="AI14" i="5"/>
  <c r="AG14" i="5"/>
  <c r="AF14" i="5"/>
  <c r="AD14" i="5"/>
  <c r="AC14" i="5"/>
  <c r="AA14" i="5"/>
  <c r="Z14" i="5"/>
  <c r="X14" i="5"/>
  <c r="W14" i="5"/>
  <c r="U14" i="5"/>
  <c r="T14" i="5"/>
  <c r="R14" i="5"/>
  <c r="Q14" i="5"/>
  <c r="O14" i="5"/>
  <c r="N14" i="5"/>
  <c r="L14" i="5"/>
  <c r="K14" i="5"/>
  <c r="I14" i="5"/>
  <c r="H14" i="5"/>
  <c r="F14" i="5"/>
  <c r="E14" i="5"/>
  <c r="B14" i="5"/>
  <c r="C14" i="5" s="1"/>
  <c r="E71" i="3" l="1"/>
  <c r="F71" i="3"/>
  <c r="G71" i="3"/>
  <c r="H71" i="3"/>
  <c r="I71" i="3"/>
  <c r="J71" i="3"/>
  <c r="K71" i="3"/>
  <c r="L71" i="3"/>
  <c r="M71" i="3"/>
  <c r="N71" i="3"/>
  <c r="O71" i="3"/>
  <c r="P71" i="3"/>
  <c r="Q71" i="3"/>
  <c r="R71" i="3"/>
  <c r="S71" i="3"/>
  <c r="T71" i="3"/>
  <c r="U71" i="3"/>
  <c r="V71" i="3"/>
  <c r="W71" i="3"/>
  <c r="X71" i="3"/>
  <c r="Y71" i="3"/>
  <c r="W74" i="3" s="1"/>
  <c r="Z71" i="3"/>
  <c r="AA71" i="3"/>
  <c r="AB71" i="3"/>
  <c r="Z74" i="3" s="1"/>
  <c r="AC71" i="3"/>
  <c r="AD71" i="3"/>
  <c r="AE71" i="3"/>
  <c r="AC74" i="3" s="1"/>
  <c r="AF71" i="3"/>
  <c r="AG71" i="3"/>
  <c r="AH71" i="3"/>
  <c r="AF74" i="3" s="1"/>
  <c r="AI71" i="3"/>
  <c r="AJ71" i="3"/>
  <c r="AK71" i="3"/>
  <c r="AL71" i="3"/>
  <c r="AM71" i="3"/>
  <c r="AN71" i="3"/>
  <c r="AL74" i="3" s="1"/>
  <c r="AO71" i="3"/>
  <c r="AP71" i="3"/>
  <c r="AQ71" i="3"/>
  <c r="AO74" i="3" s="1"/>
  <c r="AR71" i="3"/>
  <c r="AS71" i="3"/>
  <c r="AT71" i="3"/>
  <c r="C71" i="3"/>
  <c r="D71" i="3"/>
  <c r="B71" i="3"/>
  <c r="Q74" i="3" l="1"/>
  <c r="H74" i="3"/>
  <c r="B74" i="3"/>
  <c r="N74" i="3"/>
  <c r="AR74" i="3"/>
  <c r="T74" i="3"/>
  <c r="E74" i="3"/>
  <c r="AI74" i="3"/>
  <c r="K74" i="3"/>
  <c r="AS7" i="5"/>
  <c r="AS8" i="5"/>
  <c r="AS9" i="5"/>
  <c r="AS10" i="5"/>
  <c r="AS11" i="5"/>
  <c r="AS12" i="5"/>
  <c r="AS13" i="5"/>
  <c r="AR7" i="5"/>
  <c r="AR8" i="5"/>
  <c r="AR9" i="5"/>
  <c r="AR10" i="5"/>
  <c r="AR11" i="5"/>
  <c r="AR12" i="5"/>
  <c r="AR13" i="5"/>
  <c r="AP7" i="5"/>
  <c r="AP8" i="5"/>
  <c r="AP9" i="5"/>
  <c r="AP10" i="5"/>
  <c r="AP11" i="5"/>
  <c r="AP12" i="5"/>
  <c r="AP13" i="5"/>
  <c r="AO7" i="5"/>
  <c r="AO8" i="5"/>
  <c r="AO9" i="5"/>
  <c r="AO10" i="5"/>
  <c r="AO11" i="5"/>
  <c r="AO12" i="5"/>
  <c r="AO13" i="5"/>
  <c r="AM7" i="5"/>
  <c r="AM8" i="5"/>
  <c r="AM9" i="5"/>
  <c r="AM10" i="5"/>
  <c r="AM11" i="5"/>
  <c r="AM12" i="5"/>
  <c r="AM13" i="5"/>
  <c r="AL7" i="5"/>
  <c r="AL8" i="5"/>
  <c r="AL9" i="5"/>
  <c r="AL10" i="5"/>
  <c r="AL11" i="5"/>
  <c r="AL12" i="5"/>
  <c r="AL13" i="5"/>
  <c r="AJ7" i="5"/>
  <c r="AJ8" i="5"/>
  <c r="AJ9" i="5"/>
  <c r="AJ10" i="5"/>
  <c r="AJ11" i="5"/>
  <c r="AJ12" i="5"/>
  <c r="AJ13" i="5"/>
  <c r="AI7" i="5"/>
  <c r="AI8" i="5"/>
  <c r="AI9" i="5"/>
  <c r="AI10" i="5"/>
  <c r="AI11" i="5"/>
  <c r="AI12" i="5"/>
  <c r="AI13" i="5"/>
  <c r="AG7" i="5"/>
  <c r="AG8" i="5"/>
  <c r="AG9" i="5"/>
  <c r="AG10" i="5"/>
  <c r="AG11" i="5"/>
  <c r="AG12" i="5"/>
  <c r="AG13" i="5"/>
  <c r="AF7" i="5"/>
  <c r="AF8" i="5"/>
  <c r="AF9" i="5"/>
  <c r="AF10" i="5"/>
  <c r="AF11" i="5"/>
  <c r="AF12" i="5"/>
  <c r="AF13" i="5"/>
  <c r="AD7" i="5"/>
  <c r="AD8" i="5"/>
  <c r="AD9" i="5"/>
  <c r="AD10" i="5"/>
  <c r="AD11" i="5"/>
  <c r="AD12" i="5"/>
  <c r="AD13" i="5"/>
  <c r="AC7" i="5"/>
  <c r="AC8" i="5"/>
  <c r="AC9" i="5"/>
  <c r="AC10" i="5"/>
  <c r="AC11" i="5"/>
  <c r="AC12" i="5"/>
  <c r="AC13" i="5"/>
  <c r="AA7" i="5"/>
  <c r="AA8" i="5"/>
  <c r="AA9" i="5"/>
  <c r="AA10" i="5"/>
  <c r="AA11" i="5"/>
  <c r="AA12" i="5"/>
  <c r="AA13" i="5"/>
  <c r="Z7" i="5"/>
  <c r="Z8" i="5"/>
  <c r="Z9" i="5"/>
  <c r="Z10" i="5"/>
  <c r="Z11" i="5"/>
  <c r="Z12" i="5"/>
  <c r="Z13" i="5"/>
  <c r="X7" i="5"/>
  <c r="X8" i="5"/>
  <c r="X9" i="5"/>
  <c r="X10" i="5"/>
  <c r="X11" i="5"/>
  <c r="X12" i="5"/>
  <c r="X13" i="5"/>
  <c r="W7" i="5"/>
  <c r="W8" i="5"/>
  <c r="W9" i="5"/>
  <c r="W10" i="5"/>
  <c r="W11" i="5"/>
  <c r="W12" i="5"/>
  <c r="W13" i="5"/>
  <c r="U7" i="5"/>
  <c r="U8" i="5"/>
  <c r="U9" i="5"/>
  <c r="U10" i="5"/>
  <c r="U11" i="5"/>
  <c r="U12" i="5"/>
  <c r="U13" i="5"/>
  <c r="T7" i="5"/>
  <c r="T8" i="5"/>
  <c r="T9" i="5"/>
  <c r="T10" i="5"/>
  <c r="T11" i="5"/>
  <c r="T12" i="5"/>
  <c r="T13" i="5"/>
  <c r="R7" i="5"/>
  <c r="R8" i="5"/>
  <c r="R9" i="5"/>
  <c r="R10" i="5"/>
  <c r="R11" i="5"/>
  <c r="R12" i="5"/>
  <c r="R13" i="5"/>
  <c r="Q7" i="5"/>
  <c r="Q8" i="5"/>
  <c r="Q9" i="5"/>
  <c r="Q10" i="5"/>
  <c r="Q11" i="5"/>
  <c r="Q12" i="5"/>
  <c r="Q13" i="5"/>
  <c r="O7" i="5"/>
  <c r="O8" i="5"/>
  <c r="O9" i="5"/>
  <c r="O10" i="5"/>
  <c r="O11" i="5"/>
  <c r="O12" i="5"/>
  <c r="O13" i="5"/>
  <c r="AU22" i="5"/>
  <c r="N7" i="5"/>
  <c r="N8" i="5"/>
  <c r="N9" i="5"/>
  <c r="N10" i="5"/>
  <c r="N11" i="5"/>
  <c r="N12" i="5"/>
  <c r="N13" i="5"/>
  <c r="L13" i="5"/>
  <c r="L8" i="5"/>
  <c r="L9" i="5"/>
  <c r="L10" i="5"/>
  <c r="L11" i="5"/>
  <c r="L12" i="5"/>
  <c r="K8" i="5"/>
  <c r="K9" i="5"/>
  <c r="K10" i="5"/>
  <c r="K11" i="5"/>
  <c r="K12" i="5"/>
  <c r="K13" i="5"/>
  <c r="I8" i="5"/>
  <c r="I9" i="5"/>
  <c r="I10" i="5"/>
  <c r="I11" i="5"/>
  <c r="I12" i="5"/>
  <c r="I13" i="5"/>
  <c r="H13" i="5"/>
  <c r="H8" i="5"/>
  <c r="H9" i="5"/>
  <c r="H10" i="5"/>
  <c r="H11" i="5"/>
  <c r="H12" i="5"/>
  <c r="F8" i="5"/>
  <c r="F9" i="5"/>
  <c r="F10" i="5"/>
  <c r="F11" i="5"/>
  <c r="F12" i="5"/>
  <c r="F13" i="5"/>
  <c r="E8" i="5"/>
  <c r="E9" i="5"/>
  <c r="E10" i="5"/>
  <c r="E11" i="5"/>
  <c r="E12" i="5"/>
  <c r="E13" i="5"/>
  <c r="B8" i="5"/>
  <c r="C8" i="5" s="1"/>
  <c r="B9" i="5"/>
  <c r="C9" i="5" s="1"/>
  <c r="B10" i="5"/>
  <c r="C10" i="5" s="1"/>
  <c r="B11" i="5"/>
  <c r="C11" i="5" s="1"/>
  <c r="B12" i="5"/>
  <c r="C12" i="5" s="1"/>
  <c r="B13" i="5"/>
  <c r="C13" i="5" s="1"/>
  <c r="AS25" i="5" l="1"/>
  <c r="AJ25" i="5"/>
  <c r="L25" i="5"/>
  <c r="AP25" i="5"/>
  <c r="U25" i="5"/>
  <c r="AA25" i="5"/>
  <c r="AM25" i="5"/>
  <c r="AD25" i="5"/>
  <c r="F25" i="5"/>
  <c r="C25" i="5"/>
  <c r="AG25" i="5"/>
  <c r="X25" i="5"/>
  <c r="R25" i="5"/>
  <c r="O25" i="5"/>
  <c r="I25" i="5"/>
  <c r="B5" i="4" l="1"/>
  <c r="B22" i="4"/>
  <c r="F22" i="4" s="1"/>
  <c r="C22" i="4"/>
  <c r="G22" i="4" s="1"/>
  <c r="D22" i="4"/>
  <c r="H22" i="4" s="1"/>
  <c r="B23" i="4"/>
  <c r="F23" i="4" s="1"/>
  <c r="C23" i="4"/>
  <c r="G23" i="4" s="1"/>
  <c r="D23" i="4"/>
  <c r="H23" i="4" s="1"/>
  <c r="B24" i="4"/>
  <c r="F24" i="4" s="1"/>
  <c r="C24" i="4"/>
  <c r="G24" i="4" s="1"/>
  <c r="D24" i="4"/>
  <c r="H24" i="4" s="1"/>
  <c r="B25" i="4"/>
  <c r="F25" i="4" s="1"/>
  <c r="C25" i="4"/>
  <c r="G25" i="4" s="1"/>
  <c r="D25" i="4"/>
  <c r="H25" i="4" s="1"/>
  <c r="B26" i="4"/>
  <c r="F26" i="4" s="1"/>
  <c r="C26" i="4"/>
  <c r="G26" i="4" s="1"/>
  <c r="D26" i="4"/>
  <c r="H26" i="4" s="1"/>
  <c r="B27" i="4"/>
  <c r="F27" i="4" s="1"/>
  <c r="C27" i="4"/>
  <c r="G27" i="4" s="1"/>
  <c r="D27" i="4"/>
  <c r="H27" i="4" s="1"/>
  <c r="B28" i="4"/>
  <c r="F28" i="4" s="1"/>
  <c r="C28" i="4"/>
  <c r="G28" i="4" s="1"/>
  <c r="D28" i="4"/>
  <c r="H28" i="4" s="1"/>
  <c r="B29" i="4"/>
  <c r="F29" i="4" s="1"/>
  <c r="C29" i="4"/>
  <c r="G29" i="4" s="1"/>
  <c r="D29" i="4"/>
  <c r="H29" i="4" s="1"/>
  <c r="B30" i="4"/>
  <c r="F30" i="4" s="1"/>
  <c r="C30" i="4"/>
  <c r="G30" i="4" s="1"/>
  <c r="D30" i="4"/>
  <c r="H30" i="4" s="1"/>
  <c r="B31" i="4"/>
  <c r="F31" i="4" s="1"/>
  <c r="C31" i="4"/>
  <c r="G31" i="4" s="1"/>
  <c r="D31" i="4"/>
  <c r="H31" i="4" s="1"/>
  <c r="B32" i="4"/>
  <c r="F32" i="4" s="1"/>
  <c r="C32" i="4"/>
  <c r="G32" i="4" s="1"/>
  <c r="D32" i="4"/>
  <c r="H32" i="4" s="1"/>
  <c r="B33" i="4"/>
  <c r="F33" i="4" s="1"/>
  <c r="C33" i="4"/>
  <c r="G33" i="4" s="1"/>
  <c r="D33" i="4"/>
  <c r="H33" i="4" s="1"/>
  <c r="B34" i="4"/>
  <c r="F34" i="4" s="1"/>
  <c r="C34" i="4"/>
  <c r="G34" i="4" s="1"/>
  <c r="D34" i="4"/>
  <c r="H34" i="4" s="1"/>
  <c r="B35" i="4"/>
  <c r="F35" i="4" s="1"/>
  <c r="C35" i="4"/>
  <c r="G35" i="4" s="1"/>
  <c r="D35" i="4"/>
  <c r="H35" i="4" s="1"/>
  <c r="B36" i="4"/>
  <c r="F36" i="4" s="1"/>
  <c r="C36" i="4"/>
  <c r="G36" i="4" s="1"/>
  <c r="D36" i="4"/>
  <c r="H36" i="4" s="1"/>
  <c r="B38" i="4"/>
  <c r="F38" i="4" s="1"/>
  <c r="C38" i="4"/>
  <c r="G38" i="4" s="1"/>
  <c r="D38" i="4"/>
  <c r="H38" i="4" s="1"/>
  <c r="B39" i="4"/>
  <c r="F39" i="4" s="1"/>
  <c r="C39" i="4"/>
  <c r="G39" i="4" s="1"/>
  <c r="D39" i="4"/>
  <c r="H39" i="4" s="1"/>
  <c r="B40" i="4"/>
  <c r="F40" i="4" s="1"/>
  <c r="C40" i="4"/>
  <c r="G40" i="4" s="1"/>
  <c r="D40" i="4"/>
  <c r="H40" i="4" s="1"/>
  <c r="B41" i="4"/>
  <c r="F41" i="4" s="1"/>
  <c r="C41" i="4"/>
  <c r="G41" i="4" s="1"/>
  <c r="D41" i="4"/>
  <c r="H41" i="4" s="1"/>
  <c r="B43" i="4"/>
  <c r="F43" i="4" s="1"/>
  <c r="C43" i="4"/>
  <c r="G43" i="4" s="1"/>
  <c r="D43" i="4"/>
  <c r="H43" i="4" s="1"/>
  <c r="B44" i="4"/>
  <c r="F44" i="4" s="1"/>
  <c r="C44" i="4"/>
  <c r="G44" i="4" s="1"/>
  <c r="D44" i="4"/>
  <c r="H44" i="4" s="1"/>
  <c r="B45" i="4"/>
  <c r="F45" i="4" s="1"/>
  <c r="C45" i="4"/>
  <c r="G45" i="4" s="1"/>
  <c r="D45" i="4"/>
  <c r="H45" i="4" s="1"/>
  <c r="B46" i="4"/>
  <c r="F46" i="4" s="1"/>
  <c r="C46" i="4"/>
  <c r="G46" i="4" s="1"/>
  <c r="D46" i="4"/>
  <c r="H46" i="4" s="1"/>
  <c r="B47" i="4"/>
  <c r="F47" i="4" s="1"/>
  <c r="C47" i="4"/>
  <c r="G47" i="4" s="1"/>
  <c r="D47" i="4"/>
  <c r="H47" i="4" s="1"/>
  <c r="B48" i="4"/>
  <c r="F48" i="4" s="1"/>
  <c r="C48" i="4"/>
  <c r="G48" i="4" s="1"/>
  <c r="D48" i="4"/>
  <c r="H48" i="4" s="1"/>
  <c r="B50" i="4"/>
  <c r="F50" i="4" s="1"/>
  <c r="C50" i="4"/>
  <c r="G50" i="4" s="1"/>
  <c r="D50" i="4"/>
  <c r="H50" i="4" s="1"/>
  <c r="B51" i="4"/>
  <c r="F51" i="4" s="1"/>
  <c r="C51" i="4"/>
  <c r="G51" i="4" s="1"/>
  <c r="D51" i="4"/>
  <c r="H51" i="4" s="1"/>
  <c r="B53" i="4"/>
  <c r="F53" i="4" s="1"/>
  <c r="C53" i="4"/>
  <c r="G53" i="4" s="1"/>
  <c r="D53" i="4"/>
  <c r="H53" i="4" s="1"/>
  <c r="B54" i="4"/>
  <c r="F54" i="4" s="1"/>
  <c r="C54" i="4"/>
  <c r="G54" i="4" s="1"/>
  <c r="D54" i="4"/>
  <c r="H54" i="4" s="1"/>
  <c r="B55" i="4"/>
  <c r="F55" i="4" s="1"/>
  <c r="C55" i="4"/>
  <c r="G55" i="4" s="1"/>
  <c r="D55" i="4"/>
  <c r="H55" i="4" s="1"/>
  <c r="B56" i="4"/>
  <c r="F56" i="4" s="1"/>
  <c r="C56" i="4"/>
  <c r="G56" i="4" s="1"/>
  <c r="D56" i="4"/>
  <c r="H56" i="4" s="1"/>
  <c r="B57" i="4"/>
  <c r="F57" i="4" s="1"/>
  <c r="C57" i="4"/>
  <c r="G57" i="4" s="1"/>
  <c r="D57" i="4"/>
  <c r="H57" i="4" s="1"/>
  <c r="B58" i="4"/>
  <c r="F58" i="4" s="1"/>
  <c r="C58" i="4"/>
  <c r="G58" i="4" s="1"/>
  <c r="D58" i="4"/>
  <c r="H58" i="4" s="1"/>
  <c r="B59" i="4"/>
  <c r="C59" i="4"/>
  <c r="D59" i="4"/>
  <c r="B7" i="4"/>
  <c r="F7" i="4" s="1"/>
  <c r="C7" i="4"/>
  <c r="G7" i="4" s="1"/>
  <c r="D7" i="4"/>
  <c r="H7" i="4" s="1"/>
  <c r="B9" i="4"/>
  <c r="F9" i="4" s="1"/>
  <c r="C9" i="4"/>
  <c r="G9" i="4" s="1"/>
  <c r="D9" i="4"/>
  <c r="H9" i="4" s="1"/>
  <c r="B10" i="4"/>
  <c r="F10" i="4" s="1"/>
  <c r="C10" i="4"/>
  <c r="G10" i="4" s="1"/>
  <c r="D10" i="4"/>
  <c r="H10" i="4" s="1"/>
  <c r="B11" i="4"/>
  <c r="F11" i="4" s="1"/>
  <c r="C11" i="4"/>
  <c r="G11" i="4" s="1"/>
  <c r="D11" i="4"/>
  <c r="H11" i="4" s="1"/>
  <c r="B12" i="4"/>
  <c r="F12" i="4" s="1"/>
  <c r="C12" i="4"/>
  <c r="G12" i="4" s="1"/>
  <c r="D12" i="4"/>
  <c r="H12" i="4" s="1"/>
  <c r="B13" i="4"/>
  <c r="F13" i="4" s="1"/>
  <c r="C13" i="4"/>
  <c r="G13" i="4" s="1"/>
  <c r="D13" i="4"/>
  <c r="H13" i="4" s="1"/>
  <c r="B14" i="4"/>
  <c r="C14" i="4"/>
  <c r="D14" i="4"/>
  <c r="B15" i="4"/>
  <c r="C15" i="4"/>
  <c r="D15" i="4"/>
  <c r="B17" i="4"/>
  <c r="C17" i="4"/>
  <c r="D17" i="4"/>
  <c r="AO72" i="3"/>
  <c r="D6" i="4" l="1"/>
  <c r="H6" i="4" s="1"/>
  <c r="H14" i="4"/>
  <c r="H15" i="4"/>
  <c r="H17" i="4"/>
  <c r="D18" i="4"/>
  <c r="H18" i="4" s="1"/>
  <c r="D19" i="4"/>
  <c r="H19" i="4" s="1"/>
  <c r="D20" i="4"/>
  <c r="H20" i="4" s="1"/>
  <c r="D21" i="4"/>
  <c r="H21" i="4" s="1"/>
  <c r="H59" i="4"/>
  <c r="D60" i="4"/>
  <c r="H60" i="4" s="1"/>
  <c r="D61" i="4"/>
  <c r="H61" i="4" s="1"/>
  <c r="D62" i="4"/>
  <c r="H62" i="4" s="1"/>
  <c r="C6" i="4"/>
  <c r="G6" i="4" s="1"/>
  <c r="G14" i="4"/>
  <c r="G15" i="4"/>
  <c r="G17" i="4"/>
  <c r="C18" i="4"/>
  <c r="G18" i="4" s="1"/>
  <c r="C19" i="4"/>
  <c r="G19" i="4" s="1"/>
  <c r="C20" i="4"/>
  <c r="G20" i="4" s="1"/>
  <c r="C21" i="4"/>
  <c r="G21" i="4" s="1"/>
  <c r="G59" i="4"/>
  <c r="C60" i="4"/>
  <c r="G60" i="4" s="1"/>
  <c r="C61" i="4"/>
  <c r="G61" i="4" s="1"/>
  <c r="C62" i="4"/>
  <c r="G62" i="4" s="1"/>
  <c r="B6" i="4"/>
  <c r="F6" i="4" s="1"/>
  <c r="F14" i="4"/>
  <c r="F15" i="4"/>
  <c r="F17" i="4"/>
  <c r="B18" i="4"/>
  <c r="F18" i="4" s="1"/>
  <c r="B19" i="4"/>
  <c r="F19" i="4" s="1"/>
  <c r="B20" i="4"/>
  <c r="F20" i="4" s="1"/>
  <c r="B21" i="4"/>
  <c r="F21" i="4" s="1"/>
  <c r="F59" i="4"/>
  <c r="B60" i="4"/>
  <c r="F60" i="4" s="1"/>
  <c r="B61" i="4"/>
  <c r="F61" i="4" s="1"/>
  <c r="B62" i="4"/>
  <c r="F62" i="4" s="1"/>
  <c r="C5" i="4"/>
  <c r="G5" i="4" s="1"/>
  <c r="D5" i="4"/>
  <c r="H5" i="4" s="1"/>
  <c r="F5" i="4"/>
  <c r="AL72" i="3"/>
  <c r="AR72" i="3"/>
  <c r="AI72" i="3"/>
  <c r="AF72" i="3"/>
  <c r="AC72" i="3"/>
  <c r="Z72" i="3"/>
  <c r="W72" i="3"/>
  <c r="T72" i="3"/>
  <c r="Q72" i="3"/>
  <c r="N72" i="3"/>
  <c r="K72" i="3"/>
  <c r="H72" i="3"/>
  <c r="E72" i="3"/>
  <c r="D63" i="4" l="1"/>
  <c r="H63" i="4" s="1"/>
  <c r="C63" i="4"/>
  <c r="G63" i="4" s="1"/>
  <c r="B65" i="4" l="1"/>
  <c r="B63" i="4" l="1"/>
  <c r="F63" i="4" s="1"/>
  <c r="D73" i="1"/>
  <c r="C73" i="1"/>
  <c r="B73" i="1"/>
  <c r="B75" i="1" l="1"/>
  <c r="B72" i="3"/>
  <c r="K105" i="2" l="1"/>
  <c r="K104" i="2"/>
  <c r="K103" i="2"/>
  <c r="K102" i="2"/>
  <c r="K101" i="2"/>
  <c r="K100" i="2"/>
  <c r="G99" i="2"/>
  <c r="K99" i="2" s="1"/>
  <c r="K106" i="2" s="1"/>
  <c r="K91" i="2"/>
  <c r="K90" i="2"/>
  <c r="K89" i="2"/>
  <c r="K88" i="2"/>
  <c r="K86" i="2"/>
  <c r="K85" i="2"/>
  <c r="K84" i="2"/>
  <c r="K83" i="2"/>
  <c r="K82" i="2"/>
  <c r="K81" i="2"/>
  <c r="G80" i="2"/>
  <c r="K80" i="2" s="1"/>
  <c r="G79" i="2"/>
  <c r="K79" i="2" s="1"/>
  <c r="G78" i="2"/>
  <c r="K78" i="2" s="1"/>
  <c r="G77" i="2"/>
  <c r="K77" i="2" s="1"/>
  <c r="G76" i="2"/>
  <c r="K76" i="2" s="1"/>
  <c r="G75" i="2"/>
  <c r="K75" i="2" s="1"/>
  <c r="G74" i="2"/>
  <c r="K74" i="2" s="1"/>
  <c r="G73" i="2"/>
  <c r="K73" i="2" s="1"/>
  <c r="G72" i="2"/>
  <c r="K72" i="2" s="1"/>
  <c r="G71" i="2"/>
  <c r="K71" i="2" s="1"/>
  <c r="G70" i="2"/>
  <c r="K70" i="2" s="1"/>
  <c r="G69" i="2"/>
  <c r="K69" i="2" s="1"/>
  <c r="G68" i="2"/>
  <c r="K68" i="2" s="1"/>
  <c r="G67" i="2"/>
  <c r="K67" i="2" s="1"/>
  <c r="G66" i="2"/>
  <c r="K66" i="2" s="1"/>
  <c r="G65" i="2"/>
  <c r="K65" i="2" s="1"/>
  <c r="G64" i="2"/>
  <c r="K64" i="2" s="1"/>
  <c r="G63" i="2"/>
  <c r="K63" i="2" s="1"/>
  <c r="G62" i="2"/>
  <c r="K62" i="2" s="1"/>
  <c r="G61" i="2"/>
  <c r="K61" i="2" s="1"/>
  <c r="G60" i="2"/>
  <c r="K60" i="2" s="1"/>
  <c r="G59" i="2"/>
  <c r="K59" i="2" s="1"/>
  <c r="G58" i="2"/>
  <c r="K58" i="2" s="1"/>
  <c r="G57" i="2"/>
  <c r="K57" i="2" s="1"/>
  <c r="G56" i="2"/>
  <c r="K56" i="2" s="1"/>
  <c r="G55" i="2"/>
  <c r="K55" i="2" s="1"/>
  <c r="G53" i="2"/>
  <c r="K53" i="2" s="1"/>
  <c r="G52" i="2"/>
  <c r="K52" i="2" s="1"/>
  <c r="G50" i="2"/>
  <c r="K50" i="2" s="1"/>
  <c r="G49" i="2"/>
  <c r="K49" i="2" s="1"/>
  <c r="G48" i="2"/>
  <c r="K48" i="2" s="1"/>
  <c r="G47" i="2"/>
  <c r="K47" i="2" s="1"/>
  <c r="G46" i="2"/>
  <c r="K46" i="2" s="1"/>
  <c r="G44" i="2"/>
  <c r="K44" i="2" s="1"/>
  <c r="G43" i="2"/>
  <c r="K43" i="2" s="1"/>
  <c r="G42" i="2"/>
  <c r="K42" i="2" s="1"/>
  <c r="G41" i="2"/>
  <c r="K41" i="2" s="1"/>
  <c r="G40" i="2"/>
  <c r="K40" i="2" s="1"/>
  <c r="G38" i="2"/>
  <c r="K38" i="2" s="1"/>
  <c r="G37" i="2"/>
  <c r="K37" i="2" s="1"/>
  <c r="G36" i="2"/>
  <c r="K36" i="2" s="1"/>
  <c r="G35" i="2"/>
  <c r="K35" i="2" s="1"/>
  <c r="G33" i="2"/>
  <c r="K33" i="2" s="1"/>
  <c r="G32" i="2"/>
  <c r="K32" i="2" s="1"/>
  <c r="G31" i="2"/>
  <c r="K31" i="2" s="1"/>
  <c r="G30" i="2"/>
  <c r="K30" i="2" s="1"/>
  <c r="G28" i="2"/>
  <c r="K28" i="2" s="1"/>
  <c r="G27" i="2"/>
  <c r="K27" i="2" s="1"/>
  <c r="G25" i="2"/>
  <c r="K25" i="2" s="1"/>
  <c r="G24" i="2"/>
  <c r="K24" i="2" s="1"/>
  <c r="G23" i="2"/>
  <c r="K23" i="2" s="1"/>
  <c r="G22" i="2"/>
  <c r="K22" i="2" s="1"/>
  <c r="G20" i="2"/>
  <c r="K20" i="2" s="1"/>
  <c r="G19" i="2"/>
  <c r="K19" i="2" s="1"/>
  <c r="G18" i="2"/>
  <c r="K18" i="2" s="1"/>
  <c r="G17" i="2"/>
  <c r="K17" i="2" s="1"/>
  <c r="G15" i="2"/>
  <c r="K15" i="2" s="1"/>
  <c r="G14" i="2"/>
  <c r="K14" i="2" s="1"/>
  <c r="G13" i="2"/>
  <c r="K13" i="2" s="1"/>
  <c r="G12" i="2"/>
  <c r="G92" i="2" l="1"/>
  <c r="H112" i="2"/>
  <c r="K117" i="2"/>
  <c r="K12" i="2"/>
  <c r="K92" i="2" s="1"/>
  <c r="E93" i="2" l="1"/>
  <c r="J93" i="2" s="1"/>
  <c r="K116" i="2" l="1"/>
  <c r="H110" i="2"/>
  <c r="H113" i="2" s="1"/>
  <c r="K118" i="2" s="1"/>
  <c r="H111" i="2"/>
  <c r="K119" i="2" l="1"/>
  <c r="K120" i="2" s="1"/>
  <c r="K122" i="2" s="1"/>
</calcChain>
</file>

<file path=xl/comments1.xml><?xml version="1.0" encoding="utf-8"?>
<comments xmlns="http://schemas.openxmlformats.org/spreadsheetml/2006/main">
  <authors>
    <author>Milissa Ham</author>
  </authors>
  <commentList>
    <comment ref="A13" authorId="0" shapeId="0">
      <text>
        <r>
          <rPr>
            <b/>
            <sz val="9"/>
            <color indexed="81"/>
            <rFont val="Tahoma"/>
            <family val="2"/>
          </rPr>
          <t>Milissa Ham:</t>
        </r>
        <r>
          <rPr>
            <sz val="9"/>
            <color indexed="81"/>
            <rFont val="Tahoma"/>
            <family val="2"/>
          </rPr>
          <t xml:space="preserve">
fix this like short form; comments reduced from committee coments</t>
        </r>
      </text>
    </comment>
  </commentList>
</comments>
</file>

<file path=xl/comments2.xml><?xml version="1.0" encoding="utf-8"?>
<comments xmlns="http://schemas.openxmlformats.org/spreadsheetml/2006/main">
  <authors>
    <author>Milissa Ham</author>
  </authors>
  <commentList>
    <comment ref="A1" authorId="0" shapeId="0">
      <text>
        <r>
          <rPr>
            <b/>
            <sz val="9"/>
            <color indexed="81"/>
            <rFont val="Tahoma"/>
            <charset val="1"/>
          </rPr>
          <t>Milissa Ham:</t>
        </r>
        <r>
          <rPr>
            <sz val="9"/>
            <color indexed="81"/>
            <rFont val="Tahoma"/>
            <charset val="1"/>
          </rPr>
          <t xml:space="preserve">
I need this spread sheet to accept the criteria and details as well as tabulate from the field assessment individual draft</t>
        </r>
      </text>
    </comment>
  </commentList>
</comments>
</file>

<file path=xl/comments3.xml><?xml version="1.0" encoding="utf-8"?>
<comments xmlns="http://schemas.openxmlformats.org/spreadsheetml/2006/main">
  <authors>
    <author>Milissa Ham</author>
  </authors>
  <commentList>
    <comment ref="A14" authorId="0" shapeId="0">
      <text>
        <r>
          <rPr>
            <b/>
            <sz val="9"/>
            <color indexed="81"/>
            <rFont val="Tahoma"/>
            <family val="2"/>
          </rPr>
          <t>Milissa Ham:</t>
        </r>
        <r>
          <rPr>
            <sz val="9"/>
            <color indexed="81"/>
            <rFont val="Tahoma"/>
            <family val="2"/>
          </rPr>
          <t xml:space="preserve">
continguent to county policy in lieu of non policy meeting food employee requirements per code</t>
        </r>
      </text>
    </comment>
    <comment ref="A15" authorId="0" shapeId="0">
      <text>
        <r>
          <rPr>
            <b/>
            <sz val="9"/>
            <color indexed="81"/>
            <rFont val="Tahoma"/>
            <charset val="1"/>
          </rPr>
          <t>Milissa Ham:</t>
        </r>
        <r>
          <rPr>
            <sz val="9"/>
            <color indexed="81"/>
            <rFont val="Tahoma"/>
            <charset val="1"/>
          </rPr>
          <t xml:space="preserve">
descriptive in the marking instructions, positive feedback, communication language barriers, </t>
        </r>
      </text>
    </comment>
    <comment ref="A25" authorId="0" shapeId="0">
      <text>
        <r>
          <rPr>
            <b/>
            <sz val="9"/>
            <color indexed="81"/>
            <rFont val="Tahoma"/>
            <family val="2"/>
          </rPr>
          <t>Milissa Ham:</t>
        </r>
        <r>
          <rPr>
            <sz val="9"/>
            <color indexed="81"/>
            <rFont val="Tahoma"/>
            <family val="2"/>
          </rPr>
          <t xml:space="preserve">
</t>
        </r>
      </text>
    </comment>
    <comment ref="A53" authorId="0" shapeId="0">
      <text>
        <r>
          <rPr>
            <b/>
            <sz val="9"/>
            <color indexed="81"/>
            <rFont val="Tahoma"/>
            <charset val="1"/>
          </rPr>
          <t>Milissa Ham:</t>
        </r>
        <r>
          <rPr>
            <sz val="9"/>
            <color indexed="81"/>
            <rFont val="Tahoma"/>
            <charset val="1"/>
          </rPr>
          <t xml:space="preserve">
move this to another tab self populating</t>
        </r>
      </text>
    </comment>
  </commentList>
</comments>
</file>

<file path=xl/comments4.xml><?xml version="1.0" encoding="utf-8"?>
<comments xmlns="http://schemas.openxmlformats.org/spreadsheetml/2006/main">
  <authors>
    <author>Milissa Ham</author>
  </authors>
  <commentList>
    <comment ref="A103" authorId="0" shapeId="0">
      <text>
        <r>
          <rPr>
            <b/>
            <sz val="9"/>
            <color indexed="81"/>
            <rFont val="Tahoma"/>
            <family val="2"/>
          </rPr>
          <t>Milissa Ham:</t>
        </r>
        <r>
          <rPr>
            <sz val="9"/>
            <color indexed="81"/>
            <rFont val="Tahoma"/>
            <family val="2"/>
          </rPr>
          <t xml:space="preserve">
revision paperwork</t>
        </r>
      </text>
    </comment>
    <comment ref="L121" authorId="0" shapeId="0">
      <text>
        <r>
          <rPr>
            <b/>
            <sz val="9"/>
            <color indexed="81"/>
            <rFont val="Tahoma"/>
            <family val="2"/>
          </rPr>
          <t>Milissa Ham:</t>
        </r>
        <r>
          <rPr>
            <sz val="9"/>
            <color indexed="81"/>
            <rFont val="Tahoma"/>
            <family val="2"/>
          </rPr>
          <t xml:space="preserve">
work plans; or job descriptions</t>
        </r>
      </text>
    </comment>
  </commentList>
</comments>
</file>

<file path=xl/sharedStrings.xml><?xml version="1.0" encoding="utf-8"?>
<sst xmlns="http://schemas.openxmlformats.org/spreadsheetml/2006/main" count="780" uniqueCount="305">
  <si>
    <t>Fieldwork Evaluation Checklist</t>
  </si>
  <si>
    <t>Establishment Name:</t>
  </si>
  <si>
    <t>EHS Name:</t>
  </si>
  <si>
    <t>RS#:</t>
  </si>
  <si>
    <t>Evaluator:</t>
  </si>
  <si>
    <t>Date:</t>
  </si>
  <si>
    <t>Items Evaluated</t>
  </si>
  <si>
    <t>NA</t>
  </si>
  <si>
    <t>Comments</t>
  </si>
  <si>
    <t xml:space="preserve">                      Prior to Inspection</t>
  </si>
  <si>
    <t xml:space="preserve">                      Equipment/Supplies</t>
  </si>
  <si>
    <t>I.  REHS documents the compliance status of each foodborne illness risk factor and intervention through observation and investigation.  (i.e., Proper and consistent use of the inspection form using IN, OUT, NA, NO appropriately.)</t>
  </si>
  <si>
    <t>II. REHS  completes an inspection report that is clear, legible, concise, and accurately records findings, observations,accurate score and discussion with establishment management.</t>
  </si>
  <si>
    <t>IV. REHS cites the proper local code provisions for the CDC-identified risk factors and Food Code interventions.</t>
  </si>
  <si>
    <t>V.  REHS  reviews past inspection findings and acts on repeated or unresolved violations.</t>
  </si>
  <si>
    <t>VI. REHS follows through with compliance and enforcement in accordance with the agency’s procedures.</t>
  </si>
  <si>
    <t>VII. REHS obtains and documents on-site corrective action for out-of-control risk factors at the time of inspection as appropriate to the violation.</t>
  </si>
  <si>
    <t>VIII. REHS documents that options for the long-term control of risk factors were discussed with managers when the same out-of-control risk factor occurred on consecutive inspections.</t>
  </si>
  <si>
    <t>IX.  REHS verifies that the establishment is in the proper risk category and that the required inspection frequency is being met.</t>
  </si>
  <si>
    <t>X. REHS files reports and other documents in a timely manner.</t>
  </si>
  <si>
    <t xml:space="preserve">                      Conducting the Inspection</t>
  </si>
  <si>
    <t>Properly identifies him/herself</t>
  </si>
  <si>
    <t>Asks manager to accompany during inspection</t>
  </si>
  <si>
    <t>Surveys facility; prioritizing risk factors</t>
  </si>
  <si>
    <t>EHS washes hands as needed</t>
  </si>
  <si>
    <t>Properly uses equipment</t>
  </si>
  <si>
    <t>Risk Factors/Processes</t>
  </si>
  <si>
    <t>Cooling Parameters 18</t>
  </si>
  <si>
    <t>Cooking 16</t>
  </si>
  <si>
    <t>Hot Holding 19</t>
  </si>
  <si>
    <t>Cold Holding 20</t>
  </si>
  <si>
    <t>Datemarking 21</t>
  </si>
  <si>
    <t>Reheat 17</t>
  </si>
  <si>
    <t>TPHC 22</t>
  </si>
  <si>
    <t>Recognizes HSP requirements 24</t>
  </si>
  <si>
    <t>Cleaning &amp; sanitizing food contact surfaces 14</t>
  </si>
  <si>
    <t>Food Temperature Control</t>
  </si>
  <si>
    <t>Good Retail Practices</t>
  </si>
  <si>
    <t>Verifies Food Certification Manager; duties 1</t>
  </si>
  <si>
    <t xml:space="preserve">                          Overall Rating of EHS</t>
  </si>
  <si>
    <t>Needs improvement 70-84%</t>
  </si>
  <si>
    <t>N.C. Department of Environment and Natural Resources</t>
  </si>
  <si>
    <t>Division of Environmental Health</t>
  </si>
  <si>
    <t>Environmental Health Services Section</t>
  </si>
  <si>
    <t>Staffing Evaluation Guide for</t>
  </si>
  <si>
    <t>Environmental Health Programs</t>
  </si>
  <si>
    <t xml:space="preserve">Date: </t>
  </si>
  <si>
    <t xml:space="preserve">County: </t>
  </si>
  <si>
    <t>I.  Environmental Health Services Enforcement Activities</t>
  </si>
  <si>
    <t>Type of Establishment</t>
  </si>
  <si>
    <t>Type</t>
  </si>
  <si>
    <t>Insp/Yr. Each Est.</t>
  </si>
  <si>
    <t>No. in County</t>
  </si>
  <si>
    <t>Total # Insp. In Year</t>
  </si>
  <si>
    <t>*No. Inspec. Per day</t>
  </si>
  <si>
    <t>Est. Staff Days Required</t>
  </si>
  <si>
    <t xml:space="preserve"> </t>
  </si>
  <si>
    <t>**Multipliers variable depending on details</t>
  </si>
  <si>
    <t>Restaurants</t>
  </si>
  <si>
    <t>01</t>
  </si>
  <si>
    <t>Category I</t>
  </si>
  <si>
    <t>*</t>
  </si>
  <si>
    <t>=</t>
  </si>
  <si>
    <t>/</t>
  </si>
  <si>
    <t>Category II</t>
  </si>
  <si>
    <t>Category III</t>
  </si>
  <si>
    <t>Category IV</t>
  </si>
  <si>
    <t>Food Stands</t>
  </si>
  <si>
    <t>02</t>
  </si>
  <si>
    <t>Mobile Food Units</t>
  </si>
  <si>
    <t>03</t>
  </si>
  <si>
    <t>Push Carts</t>
  </si>
  <si>
    <t>04</t>
  </si>
  <si>
    <t>Private School Lunchrooms</t>
  </si>
  <si>
    <t>05</t>
  </si>
  <si>
    <t>Educational Food Service</t>
  </si>
  <si>
    <t>06</t>
  </si>
  <si>
    <t>Commissaries Preparing Food</t>
  </si>
  <si>
    <t>07</t>
  </si>
  <si>
    <t>Elderly Nutr. Sites (Catered)</t>
  </si>
  <si>
    <t>09</t>
  </si>
  <si>
    <t>Public School Lunchrooms</t>
  </si>
  <si>
    <t>11</t>
  </si>
  <si>
    <t>Elderly Nutrition Site (Food prepared on premises)</t>
  </si>
  <si>
    <t>12</t>
  </si>
  <si>
    <t>Limited Food Service</t>
  </si>
  <si>
    <t>14</t>
  </si>
  <si>
    <t>Commissary/Pushcarts &amp; Mobiles</t>
  </si>
  <si>
    <t>15</t>
  </si>
  <si>
    <t>Institutional Food Service</t>
  </si>
  <si>
    <t>16</t>
  </si>
  <si>
    <t>Lodging</t>
  </si>
  <si>
    <t>20</t>
  </si>
  <si>
    <t>Bed &amp; Breakfast Home</t>
  </si>
  <si>
    <t>21</t>
  </si>
  <si>
    <t>Resident Camps</t>
  </si>
  <si>
    <t>22</t>
  </si>
  <si>
    <t>Primitive Camps (12 month)</t>
  </si>
  <si>
    <t>24</t>
  </si>
  <si>
    <t>Primitive Camps (6 month)</t>
  </si>
  <si>
    <t>25</t>
  </si>
  <si>
    <t>Bed &amp; Breakfast Inn</t>
  </si>
  <si>
    <t>23</t>
  </si>
  <si>
    <t>Meat Markets</t>
  </si>
  <si>
    <t>30</t>
  </si>
  <si>
    <t>Rest./Nursing Homes</t>
  </si>
  <si>
    <t>40</t>
  </si>
  <si>
    <t>Hospitals</t>
  </si>
  <si>
    <t>41</t>
  </si>
  <si>
    <t>Child Care Center</t>
  </si>
  <si>
    <t>42</t>
  </si>
  <si>
    <t>Adult Day Service</t>
  </si>
  <si>
    <t>Residential Care/Foster Homes</t>
  </si>
  <si>
    <t>43</t>
  </si>
  <si>
    <t>School Bldg/Private &amp; Public</t>
  </si>
  <si>
    <t>44</t>
  </si>
  <si>
    <t>Local Confinement</t>
  </si>
  <si>
    <t>45</t>
  </si>
  <si>
    <t>Seasonal Swimming Pools</t>
  </si>
  <si>
    <t>50</t>
  </si>
  <si>
    <t>Seasonal Wading Pools</t>
  </si>
  <si>
    <t>51</t>
  </si>
  <si>
    <t>Seasonal Spas</t>
  </si>
  <si>
    <t>52</t>
  </si>
  <si>
    <t>Year-Round Swimming Pools</t>
  </si>
  <si>
    <t>53</t>
  </si>
  <si>
    <t>Year-Round Wading Pools</t>
  </si>
  <si>
    <t>54</t>
  </si>
  <si>
    <t>Year-Round Spas</t>
  </si>
  <si>
    <t>55</t>
  </si>
  <si>
    <t>Tattoo Artists</t>
  </si>
  <si>
    <t>61</t>
  </si>
  <si>
    <t>Consultative Visits</t>
  </si>
  <si>
    <t>Critical Verification/Visit</t>
  </si>
  <si>
    <t>TFE Permits Issued</t>
  </si>
  <si>
    <t>Permits/Transitional Permits Issued</t>
  </si>
  <si>
    <t>Plans Reviewed</t>
  </si>
  <si>
    <t>Pre-Opening Visits</t>
  </si>
  <si>
    <t>Reinspections</t>
  </si>
  <si>
    <t>Category  II</t>
  </si>
  <si>
    <t>TOTALS</t>
  </si>
  <si>
    <t>Allow 0% for Conducting Food Service Workers Education</t>
  </si>
  <si>
    <t>Estimated Staff-Days</t>
  </si>
  <si>
    <t>II.  Other Environmental Health Activities-Unplanned Mandated Activities</t>
  </si>
  <si>
    <t>**No. Inspec. Per day</t>
  </si>
  <si>
    <t>Migrant Housing (Water &amp; Sewer)</t>
  </si>
  <si>
    <t>Complaint Visit</t>
  </si>
  <si>
    <t>Lead Investigation</t>
  </si>
  <si>
    <t>Methamphetamine Lab Program</t>
  </si>
  <si>
    <t>Emergency Response</t>
  </si>
  <si>
    <t>Other Program activities-Recalls, water emergenicies, indoor air,etc</t>
  </si>
  <si>
    <t>Total Estimated Staff Days</t>
  </si>
  <si>
    <t>III.  Administrative Acitivities (This does not include supervision)</t>
  </si>
  <si>
    <t>Type of Activity</t>
  </si>
  <si>
    <t>Suggested % of Time for Acitivities</t>
  </si>
  <si>
    <t>Est. Staff-Days Required</t>
  </si>
  <si>
    <t>Office Administration/Data Entry</t>
  </si>
  <si>
    <t>Education - Self Improvement</t>
  </si>
  <si>
    <t>Unknown program activities-illegal surveillance, legal remediation, embargo/voluntary disposal, specialized process assessments</t>
  </si>
  <si>
    <r>
      <t xml:space="preserve">IV.  </t>
    </r>
    <r>
      <rPr>
        <b/>
        <u/>
        <sz val="10"/>
        <rFont val="Arial"/>
        <family val="2"/>
      </rPr>
      <t>Summary</t>
    </r>
  </si>
  <si>
    <t xml:space="preserve">      Estimated Staff Days for Food, Lodging and Institutional State Law Enforcement (I)…………………………</t>
  </si>
  <si>
    <t xml:space="preserve">      Estimated Staff Days for Other Environmental Health Activities (II)…………………………………………….</t>
  </si>
  <si>
    <t xml:space="preserve">      Estimated Staff Days for Administrative Activities (III)…………………………………………………………….</t>
  </si>
  <si>
    <t xml:space="preserve">      Estimated Total Staff Days…………………………………………………………………………………………..</t>
  </si>
  <si>
    <t xml:space="preserve">      Minimum No. of (Non-supervisory) Environmental Health Specialists Needed-Staff Days +220…………….</t>
  </si>
  <si>
    <t xml:space="preserve">      Present No. of (Non supervisory) Environmental Health Specialists……………………………………………</t>
  </si>
  <si>
    <t xml:space="preserve">      Additional No. of (Non-supervisory) Environmental Health Specialists needed………………………………..</t>
  </si>
  <si>
    <t>General Remarks:</t>
  </si>
  <si>
    <t>Signature:</t>
  </si>
  <si>
    <t>Title:</t>
  </si>
  <si>
    <t>Field Evaluation Checklist Data Table</t>
  </si>
  <si>
    <t>Total Number of Evaluations:</t>
  </si>
  <si>
    <t>EHS #:</t>
  </si>
  <si>
    <t>Evaluation Number:</t>
  </si>
  <si>
    <t>Establishment:</t>
  </si>
  <si>
    <t>% In Compliance</t>
  </si>
  <si>
    <t>IN</t>
  </si>
  <si>
    <t>OUT</t>
  </si>
  <si>
    <t>Totals:</t>
  </si>
  <si>
    <t>Overall Total:</t>
  </si>
  <si>
    <t>2</t>
  </si>
  <si>
    <t>3</t>
  </si>
  <si>
    <t>4</t>
  </si>
  <si>
    <t>5</t>
  </si>
  <si>
    <t>6</t>
  </si>
  <si>
    <t>7</t>
  </si>
  <si>
    <t>8</t>
  </si>
  <si>
    <t>9</t>
  </si>
  <si>
    <t>10</t>
  </si>
  <si>
    <t>13</t>
  </si>
  <si>
    <t>EHS Rating:</t>
  </si>
  <si>
    <t>EHS Total Percentage:</t>
  </si>
  <si>
    <t>Verifies ownership, demographics</t>
  </si>
  <si>
    <t>Professional Rapport</t>
  </si>
  <si>
    <t>No bare hand contact 7</t>
  </si>
  <si>
    <t>Setting example</t>
  </si>
  <si>
    <t>Menu review</t>
  </si>
  <si>
    <t>Inspection Competencies</t>
  </si>
  <si>
    <t>ID #</t>
  </si>
  <si>
    <t>Comm. Disease Outbreak (with definition)</t>
  </si>
  <si>
    <t>REHS properly equipped</t>
  </si>
  <si>
    <t>Reviews (1-3) previous inspections</t>
  </si>
  <si>
    <t>Current Rules,Marking Instructions, Food Code</t>
  </si>
  <si>
    <t>REHS has proper forms/field client and applications</t>
  </si>
  <si>
    <t>Physical Facilities 48, 49, 50, 51, 52, 53, 54</t>
  </si>
  <si>
    <t>Food Identification 35</t>
  </si>
  <si>
    <t>Good Hygienic Practices 4,5</t>
  </si>
  <si>
    <t>Handwashing 6,8</t>
  </si>
  <si>
    <t>Food storage and protection 13,37,12,31</t>
  </si>
  <si>
    <t>Approved Sources-9,10,11,12,15,30</t>
  </si>
  <si>
    <t>Employee health 2,3</t>
  </si>
  <si>
    <t>Recognizes Variance/HACCP 30</t>
  </si>
  <si>
    <t>Verifies HACCP plan  27</t>
  </si>
  <si>
    <t>Thermometers available and accurate 34</t>
  </si>
  <si>
    <t>Recognizes plant food cooking 32</t>
  </si>
  <si>
    <t>Chemicals 25, 26</t>
  </si>
  <si>
    <t>Water and Ice From Approved Sources 29</t>
  </si>
  <si>
    <t>Cooling Methods 31</t>
  </si>
  <si>
    <t>Thawing Methods 33</t>
  </si>
  <si>
    <t>Prevention of Contamination 36, 38, 39, 40</t>
  </si>
  <si>
    <t>Proper Use of Utensils 41, 42, 43, 44</t>
  </si>
  <si>
    <t>Utensils and Equipment 45, 46, 47</t>
  </si>
  <si>
    <t xml:space="preserve">III.  REHS interprets and applies laws, regulations, policies and procedures correctly.
</t>
  </si>
  <si>
    <t>Reviews permit conditions, TPHS, variance/HACCP</t>
  </si>
  <si>
    <t>Appropriate attire/complies with facility policies</t>
  </si>
  <si>
    <t>Consumer advisory &amp; required pasteurized foods  23, 28</t>
  </si>
  <si>
    <t>Paperwork and File Review</t>
  </si>
  <si>
    <t>1. Reviews (1-3) previous inspections</t>
  </si>
  <si>
    <t>2. Reviews permit conditions, TPHC, variance/HACCP</t>
  </si>
  <si>
    <t>3. REHS properly equipped</t>
  </si>
  <si>
    <t>4. Properly identifies him/herself</t>
  </si>
  <si>
    <t>5. Menu review</t>
  </si>
  <si>
    <t>6. Asks PIC to accompany during inspection</t>
  </si>
  <si>
    <t>7. Verifies ownership, demographics</t>
  </si>
  <si>
    <t>8. Surveys facility; prioritizing risk factors</t>
  </si>
  <si>
    <t>9. Appropriate attire/complies with facilities policies</t>
  </si>
  <si>
    <t>10. Professional Rapport</t>
  </si>
  <si>
    <t>11. 'Verifies Food Certification Manager; duties 1</t>
  </si>
  <si>
    <t>12. Employee health 2,3</t>
  </si>
  <si>
    <t>13. Good Hygienic Practices 4,5</t>
  </si>
  <si>
    <t>14. Handwashing 6,8</t>
  </si>
  <si>
    <t>15. No bare hand contact 7</t>
  </si>
  <si>
    <t>16. Approved Sources-9,10,11,12,15,30</t>
  </si>
  <si>
    <t>17. Food storage and protection 13,37,12,31</t>
  </si>
  <si>
    <t>18. Cleaning &amp; sanitizing food contact surfaces 14</t>
  </si>
  <si>
    <t>19. Cooking 16</t>
  </si>
  <si>
    <t>20. Reheat 17</t>
  </si>
  <si>
    <t>21. Cooling Parameters 18</t>
  </si>
  <si>
    <t>22. Hot Holding 19</t>
  </si>
  <si>
    <t>23. Cold Holding 20</t>
  </si>
  <si>
    <t>24. Datemarking 21</t>
  </si>
  <si>
    <t>25. TPHC 22</t>
  </si>
  <si>
    <t>26. Consumer advisory &amp; required pasteurized foods 23, 28</t>
  </si>
  <si>
    <t>27. Chemicals 25, 26</t>
  </si>
  <si>
    <t>28. Recognizes HSP requirements 24</t>
  </si>
  <si>
    <t>29. Recognizes Variance/HACCP 30</t>
  </si>
  <si>
    <t>30. Verifies HACCP plan  27</t>
  </si>
  <si>
    <t>31. Cooling Methods 31</t>
  </si>
  <si>
    <t>32. Recognizes plant food cooking 32</t>
  </si>
  <si>
    <t>33. Thawing Methods 33</t>
  </si>
  <si>
    <t>34. Thermometers available and accurate 34</t>
  </si>
  <si>
    <t>35. Water and Ice From Approved Sources 29</t>
  </si>
  <si>
    <t>36. Food Identification 35</t>
  </si>
  <si>
    <t>37. Prevention of Contamination 36, 38, 39, 40</t>
  </si>
  <si>
    <t>38. Proper Use of Utensils 41, 42, 43, 44</t>
  </si>
  <si>
    <t>39. Utensils and Equipment 45, 46, 47</t>
  </si>
  <si>
    <t>40. Physical Facilities 48, 49, 50, 51, 52, 53, 54</t>
  </si>
  <si>
    <t>41. EHS washes hands as needed</t>
  </si>
  <si>
    <t>42. Properly uses equipment</t>
  </si>
  <si>
    <t>43. Proper code citation and Item number marked</t>
  </si>
  <si>
    <t>44. Item properly remarked as a repeat violation</t>
  </si>
  <si>
    <t>45. Corrective Action Achieved, CDI noted</t>
  </si>
  <si>
    <t>46. Verification Required, Properly documented</t>
  </si>
  <si>
    <t>47. Enforcement Action properly taken</t>
  </si>
  <si>
    <t>2. Reviews permit conditions, TPHS, variance/HACCP</t>
  </si>
  <si>
    <t>11. Verifies Food Certification Manager; duties 1</t>
  </si>
  <si>
    <t>26. Consumer advisory &amp; required pasteurized foods  23,28</t>
  </si>
  <si>
    <t>Has required equpment and forms to conduct the inspection</t>
  </si>
  <si>
    <t>Provides identification as a regulatory official to the person in the charge and states the purpose of the visit</t>
  </si>
  <si>
    <t>Interprets and applies the jurisdictions's laws, rules,policies, procedures, and regulations required for conducting retail food sestablishment inspections</t>
  </si>
  <si>
    <t>Uses a risk based inspection methodology to conduct the inspection</t>
  </si>
  <si>
    <t>Accurately determines the compliance status of each risk factor and Food Code intervention (IE IN compliance, OUT of compliance, Not Observed, or Not Applicable)</t>
  </si>
  <si>
    <t>Obtains corrective action for out of compliance risk factors and Food Code interventions in accordance with the jurisdiction's policies</t>
  </si>
  <si>
    <t>Verfies conrrection of out of compliance observations identified during the previous inspection.  In addition, follows through with compliance and enforcement in accordance with the jurisdiction's policies.</t>
  </si>
  <si>
    <t>Conducts an exit interview that explains the out of copliance observations, corrective actions, and timeframes for correction, in accorddance with the jurisdictions policies</t>
  </si>
  <si>
    <t>Provides the inspection report and, when necessary, cross referenced documents to the person in charge or permit holder, in accordance with the jurisdiciton's policies</t>
  </si>
  <si>
    <t>Demonstrates proper sanitary practices as expected from a food service employee</t>
  </si>
  <si>
    <t>Completes the inspection form per the jurisdiction's policies (IE observations, public health reasons, applicable code reference, compliance dates.)</t>
  </si>
  <si>
    <t>Documents the copliance status of each risk factor and intervention (IN, OUT, NA, NO)</t>
  </si>
  <si>
    <t>Cites the proper code provisions for risk factors and Food Code interventions in accordance with the jurisdiciton's policies</t>
  </si>
  <si>
    <t>Documents correcive action for out of compliance risk factors and Food Code interventions in acc ordancw with the jurisdiction's policies.</t>
  </si>
  <si>
    <t>Compliance or regulatory documents (IE exhibits, attachments, sample forms) are accurately completed, appropriately cross-referenced within the inspection report, and included with the inspection report in accordance with the jurisdiction's policies.</t>
  </si>
  <si>
    <t>Files reports and other documentation in a timely manner, in accordance with the jurisdiction's policies.</t>
  </si>
  <si>
    <t xml:space="preserve">Documents that options for the long term control of risk factors were discussed with establishment managers when the same out of control risk factor occurs on consecutive inspections.  </t>
  </si>
  <si>
    <t xml:space="preserve">Discusses options for the long term controls of risk factors with establishment managers, when the same out of control risk factor occurs on consecutive inspections, in accordance with the jurisdctions's policies.  </t>
  </si>
  <si>
    <t>Verifies that the establishment is in the proper risk category and that the required insepction frequency is being met.  Informs the supervisor when the establishment is not in the proper risk category or when the require frequency is not met.</t>
  </si>
  <si>
    <t>48. Options for long term control of risk factors explored</t>
  </si>
  <si>
    <t>49. Risk category and risk frequency verified</t>
  </si>
  <si>
    <t>50. Correction of previous risk factor violations achieved</t>
  </si>
  <si>
    <t>51. Exit interview conducted and paperwork provided</t>
  </si>
  <si>
    <t>52. Inspection form documentation clear and complete</t>
  </si>
  <si>
    <t>53. Paperwork filed properly and in timely manner</t>
  </si>
  <si>
    <r>
      <t xml:space="preserve">Unacceptable </t>
    </r>
    <r>
      <rPr>
        <b/>
        <sz val="12"/>
        <color theme="1"/>
        <rFont val="Calibri"/>
        <family val="2"/>
        <scheme val="minor"/>
      </rPr>
      <t>&lt;</t>
    </r>
    <r>
      <rPr>
        <b/>
        <sz val="12"/>
        <rFont val="Arial"/>
        <family val="2"/>
      </rPr>
      <t>70%</t>
    </r>
  </si>
  <si>
    <r>
      <t xml:space="preserve">Acceptable </t>
    </r>
    <r>
      <rPr>
        <b/>
        <sz val="12"/>
        <color theme="1"/>
        <rFont val="Calibri"/>
        <family val="2"/>
        <scheme val="minor"/>
      </rPr>
      <t>≥</t>
    </r>
    <r>
      <rPr>
        <b/>
        <sz val="12"/>
        <rFont val="Arial"/>
        <family val="2"/>
      </rPr>
      <t>85%</t>
    </r>
  </si>
  <si>
    <t>Reviews the contents of the establishment file, including the previous inspection report, reported complaints on file, and if applicable, required HACCP plans or documents supporting the issuance of a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</si>
</sst>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1"/>
      <color theme="1"/>
      <name val="Calibri"/>
      <family val="2"/>
      <scheme val="minor"/>
    </font>
    <font>
      <b/>
      <sz val="14"/>
      <color rgb="FFFFFFFF"/>
      <name val="Arial"/>
      <family val="2"/>
    </font>
    <font>
      <sz val="10"/>
      <name val="Arial"/>
      <family val="2"/>
    </font>
    <font>
      <b/>
      <sz val="10"/>
      <name val="Arial"/>
      <family val="2"/>
    </font>
    <font>
      <b/>
      <sz val="12"/>
      <color rgb="FFFFFFFF"/>
      <name val="Arial"/>
      <family val="2"/>
    </font>
    <font>
      <sz val="8"/>
      <name val="Arial"/>
      <family val="2"/>
    </font>
    <font>
      <b/>
      <sz val="10"/>
      <color theme="0"/>
      <name val="Arial"/>
      <family val="2"/>
    </font>
    <font>
      <i/>
      <sz val="10"/>
      <name val="Arial"/>
      <family val="2"/>
    </font>
    <font>
      <b/>
      <sz val="9"/>
      <color indexed="81"/>
      <name val="Tahoma"/>
      <family val="2"/>
    </font>
    <font>
      <sz val="9"/>
      <color indexed="81"/>
      <name val="Tahoma"/>
      <family val="2"/>
    </font>
    <font>
      <b/>
      <sz val="14"/>
      <name val="Arial"/>
      <family val="2"/>
    </font>
    <font>
      <u/>
      <sz val="10"/>
      <name val="Arial"/>
      <family val="2"/>
    </font>
    <font>
      <b/>
      <u/>
      <sz val="10"/>
      <name val="Arial"/>
      <family val="2"/>
    </font>
    <font>
      <sz val="6"/>
      <name val="Arial"/>
      <family val="2"/>
    </font>
    <font>
      <b/>
      <sz val="14"/>
      <color indexed="9"/>
      <name val="Arial"/>
      <family val="2"/>
    </font>
    <font>
      <b/>
      <sz val="10"/>
      <name val="Arial"/>
    </font>
    <font>
      <sz val="10"/>
      <color indexed="9"/>
      <name val="Arial"/>
    </font>
    <font>
      <b/>
      <sz val="26"/>
      <color indexed="9"/>
      <name val="Arial"/>
      <family val="2"/>
    </font>
    <font>
      <b/>
      <sz val="10"/>
      <color indexed="9"/>
      <name val="Arial"/>
      <family val="2"/>
    </font>
    <font>
      <sz val="9"/>
      <color indexed="81"/>
      <name val="Tahoma"/>
      <charset val="1"/>
    </font>
    <font>
      <b/>
      <sz val="9"/>
      <color indexed="81"/>
      <name val="Tahoma"/>
      <charset val="1"/>
    </font>
    <font>
      <sz val="11"/>
      <color theme="1"/>
      <name val="Calibri"/>
      <family val="2"/>
      <scheme val="minor"/>
    </font>
    <font>
      <b/>
      <sz val="8"/>
      <name val="Arial"/>
      <family val="2"/>
    </font>
    <font>
      <b/>
      <sz val="12"/>
      <name val="Arial"/>
      <family val="2"/>
    </font>
    <font>
      <sz val="12"/>
      <name val="Arial"/>
      <family val="2"/>
    </font>
    <font>
      <b/>
      <sz val="12"/>
      <color theme="1"/>
      <name val="Calibri"/>
      <family val="2"/>
      <scheme val="minor"/>
    </font>
    <font>
      <sz val="14"/>
      <name val="Arial"/>
      <family val="2"/>
    </font>
    <font>
      <b/>
      <sz val="14"/>
      <color theme="0"/>
      <name val="Arial"/>
      <family val="2"/>
    </font>
    <font>
      <i/>
      <sz val="14"/>
      <name val="Arial"/>
      <family val="2"/>
    </font>
    <font>
      <i/>
      <sz val="14"/>
      <color theme="1"/>
      <name val="Arial"/>
      <family val="2"/>
    </font>
  </fonts>
  <fills count="22">
    <fill>
      <patternFill patternType="none"/>
    </fill>
    <fill>
      <patternFill patternType="gray125"/>
    </fill>
    <fill>
      <patternFill patternType="solid">
        <fgColor rgb="FF000000"/>
        <bgColor rgb="FF000000"/>
      </patternFill>
    </fill>
    <fill>
      <patternFill patternType="solid">
        <fgColor rgb="FF808080"/>
        <bgColor rgb="FF000000"/>
      </patternFill>
    </fill>
    <fill>
      <patternFill patternType="solid">
        <fgColor theme="0" tint="-0.499984740745262"/>
        <bgColor indexed="64"/>
      </patternFill>
    </fill>
    <fill>
      <patternFill patternType="solid">
        <fgColor rgb="FF808080"/>
        <bgColor rgb="FFC0C0C0"/>
      </patternFill>
    </fill>
    <fill>
      <patternFill patternType="solid">
        <fgColor theme="1" tint="0.34998626667073579"/>
        <bgColor indexed="64"/>
      </patternFill>
    </fill>
    <fill>
      <patternFill patternType="solid">
        <fgColor theme="0" tint="-0.499984740745262"/>
        <bgColor rgb="FF000000"/>
      </patternFill>
    </fill>
    <fill>
      <patternFill patternType="solid">
        <fgColor rgb="FFFFFFFF"/>
        <bgColor rgb="FF000000"/>
      </patternFill>
    </fill>
    <fill>
      <patternFill patternType="solid">
        <fgColor theme="0"/>
        <bgColor indexed="64"/>
      </patternFill>
    </fill>
    <fill>
      <patternFill patternType="solid">
        <fgColor indexed="8"/>
        <bgColor indexed="64"/>
      </patternFill>
    </fill>
    <fill>
      <patternFill patternType="solid">
        <fgColor rgb="FFFFFF00"/>
        <bgColor indexed="64"/>
      </patternFill>
    </fill>
    <fill>
      <patternFill patternType="solid">
        <fgColor indexed="43"/>
        <bgColor indexed="64"/>
      </patternFill>
    </fill>
    <fill>
      <patternFill patternType="solid">
        <fgColor indexed="63"/>
        <bgColor indexed="64"/>
      </patternFill>
    </fill>
    <fill>
      <patternFill patternType="solid">
        <fgColor indexed="23"/>
        <bgColor indexed="64"/>
      </patternFill>
    </fill>
    <fill>
      <patternFill patternType="solid">
        <fgColor indexed="23"/>
        <bgColor indexed="22"/>
      </patternFill>
    </fill>
    <fill>
      <patternFill patternType="solid">
        <fgColor theme="0" tint="-0.14999847407452621"/>
        <bgColor indexed="64"/>
      </patternFill>
    </fill>
    <fill>
      <patternFill patternType="solid">
        <fgColor rgb="FFFFFF99"/>
        <bgColor indexed="64"/>
      </patternFill>
    </fill>
    <fill>
      <patternFill patternType="solid">
        <fgColor theme="1" tint="0.249977111117893"/>
        <bgColor indexed="64"/>
      </patternFill>
    </fill>
    <fill>
      <patternFill patternType="lightUp">
        <fgColor theme="2"/>
        <bgColor theme="1" tint="0.34998626667073579"/>
      </patternFill>
    </fill>
    <fill>
      <patternFill patternType="lightUp">
        <fgColor theme="1"/>
        <bgColor theme="0" tint="-0.14996795556505021"/>
      </patternFill>
    </fill>
    <fill>
      <patternFill patternType="solid">
        <fgColor theme="0"/>
        <bgColor rgb="FFC0C0C0"/>
      </patternFill>
    </fill>
  </fills>
  <borders count="50">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9" fontId="22" fillId="0" borderId="0" applyFont="0" applyFill="0" applyBorder="0" applyAlignment="0" applyProtection="0"/>
  </cellStyleXfs>
  <cellXfs count="300">
    <xf numFmtId="0" fontId="0" fillId="0" borderId="0" xfId="0"/>
    <xf numFmtId="0" fontId="3" fillId="0" borderId="0" xfId="0" applyFont="1" applyFill="1" applyBorder="1"/>
    <xf numFmtId="0" fontId="3" fillId="0" borderId="18" xfId="0" applyFont="1" applyFill="1" applyBorder="1" applyAlignment="1">
      <alignment vertical="top" wrapText="1"/>
    </xf>
    <xf numFmtId="0" fontId="8" fillId="0" borderId="18" xfId="0" applyFont="1" applyFill="1" applyBorder="1" applyAlignment="1">
      <alignment vertical="top" wrapText="1"/>
    </xf>
    <xf numFmtId="0" fontId="7" fillId="4" borderId="18" xfId="0" applyFont="1" applyFill="1" applyBorder="1" applyAlignment="1">
      <alignment horizontal="center" vertical="top" wrapText="1"/>
    </xf>
    <xf numFmtId="0" fontId="8" fillId="0" borderId="18" xfId="0" applyFont="1" applyFill="1" applyBorder="1" applyAlignment="1">
      <alignment horizontal="left" vertical="top" wrapText="1"/>
    </xf>
    <xf numFmtId="0" fontId="8" fillId="0" borderId="10" xfId="0" applyFont="1" applyFill="1" applyBorder="1" applyAlignment="1">
      <alignment vertical="top" wrapText="1"/>
    </xf>
    <xf numFmtId="0" fontId="3" fillId="0" borderId="10" xfId="0" applyFont="1" applyFill="1" applyBorder="1" applyAlignment="1">
      <alignment vertical="top" wrapText="1"/>
    </xf>
    <xf numFmtId="0" fontId="6" fillId="0" borderId="0" xfId="0" applyFont="1"/>
    <xf numFmtId="0" fontId="11" fillId="0" borderId="0" xfId="0" applyFont="1" applyAlignment="1">
      <alignment horizontal="center"/>
    </xf>
    <xf numFmtId="2" fontId="0" fillId="0" borderId="0" xfId="0" applyNumberFormat="1"/>
    <xf numFmtId="0" fontId="4" fillId="0" borderId="0" xfId="0" applyFont="1"/>
    <xf numFmtId="0" fontId="4" fillId="0" borderId="0" xfId="0" applyFont="1" applyAlignment="1">
      <alignment horizontal="center"/>
    </xf>
    <xf numFmtId="0" fontId="4" fillId="0" borderId="0" xfId="0" applyFont="1" applyAlignment="1">
      <alignment horizontal="center" wrapText="1"/>
    </xf>
    <xf numFmtId="2" fontId="4" fillId="0" borderId="0" xfId="0" applyNumberFormat="1" applyFont="1" applyAlignment="1">
      <alignment horizontal="center" wrapText="1"/>
    </xf>
    <xf numFmtId="0" fontId="3" fillId="0" borderId="0" xfId="0" applyFont="1" applyAlignment="1">
      <alignment horizontal="center" wrapText="1"/>
    </xf>
    <xf numFmtId="49" fontId="4" fillId="0" borderId="0" xfId="0" applyNumberFormat="1" applyFont="1" applyAlignment="1">
      <alignment horizontal="left"/>
    </xf>
    <xf numFmtId="49" fontId="0" fillId="0" borderId="0" xfId="0" applyNumberFormat="1" applyAlignment="1">
      <alignment horizontal="center"/>
    </xf>
    <xf numFmtId="0" fontId="0" fillId="10" borderId="0" xfId="0" applyFill="1" applyAlignment="1">
      <alignment horizontal="center"/>
    </xf>
    <xf numFmtId="0" fontId="0" fillId="10" borderId="0" xfId="0" applyFill="1"/>
    <xf numFmtId="0" fontId="3" fillId="10" borderId="0" xfId="0" applyFont="1" applyFill="1" applyAlignment="1">
      <alignment horizontal="center"/>
    </xf>
    <xf numFmtId="2" fontId="0" fillId="10" borderId="0" xfId="0" applyNumberFormat="1" applyFill="1"/>
    <xf numFmtId="49" fontId="3" fillId="0" borderId="0" xfId="0" applyNumberFormat="1" applyFont="1" applyAlignment="1">
      <alignment horizontal="left"/>
    </xf>
    <xf numFmtId="0" fontId="0" fillId="0" borderId="0" xfId="0" applyAlignment="1">
      <alignment horizontal="center"/>
    </xf>
    <xf numFmtId="0" fontId="0" fillId="11" borderId="0" xfId="0" applyFill="1"/>
    <xf numFmtId="0" fontId="3" fillId="0" borderId="0" xfId="0" applyFont="1" applyAlignment="1">
      <alignment horizontal="center"/>
    </xf>
    <xf numFmtId="0" fontId="0" fillId="0" borderId="0" xfId="0" applyFill="1"/>
    <xf numFmtId="49" fontId="4" fillId="0" borderId="0" xfId="0" applyNumberFormat="1" applyFont="1" applyFill="1" applyAlignment="1">
      <alignment horizontal="left"/>
    </xf>
    <xf numFmtId="49" fontId="4" fillId="0" borderId="0" xfId="0" applyNumberFormat="1" applyFont="1" applyAlignment="1">
      <alignment horizontal="left" wrapText="1"/>
    </xf>
    <xf numFmtId="49" fontId="3" fillId="0" borderId="0" xfId="0" applyNumberFormat="1" applyFont="1" applyFill="1" applyAlignment="1">
      <alignment horizontal="left"/>
    </xf>
    <xf numFmtId="49" fontId="0" fillId="10" borderId="0" xfId="0" applyNumberFormat="1" applyFill="1" applyAlignment="1">
      <alignment horizontal="center"/>
    </xf>
    <xf numFmtId="49" fontId="0" fillId="0" borderId="0" xfId="0" applyNumberFormat="1" applyFill="1" applyAlignment="1">
      <alignment horizontal="center"/>
    </xf>
    <xf numFmtId="0" fontId="0" fillId="0" borderId="0" xfId="0" applyFill="1" applyAlignment="1">
      <alignment horizontal="center"/>
    </xf>
    <xf numFmtId="1" fontId="0" fillId="0" borderId="0" xfId="0" applyNumberFormat="1" applyAlignment="1">
      <alignment horizontal="center"/>
    </xf>
    <xf numFmtId="2" fontId="3" fillId="0" borderId="0" xfId="0" applyNumberFormat="1" applyFont="1" applyAlignment="1">
      <alignment horizontal="center"/>
    </xf>
    <xf numFmtId="0" fontId="12" fillId="0" borderId="0" xfId="0" applyFont="1" applyAlignment="1">
      <alignment horizontal="center"/>
    </xf>
    <xf numFmtId="0" fontId="4" fillId="0" borderId="0" xfId="0" applyFont="1" applyAlignment="1">
      <alignment horizontal="right"/>
    </xf>
    <xf numFmtId="0" fontId="0" fillId="0" borderId="0" xfId="0" applyAlignment="1">
      <alignment horizontal="right"/>
    </xf>
    <xf numFmtId="2" fontId="12" fillId="0" borderId="0" xfId="0" applyNumberFormat="1" applyFont="1" applyAlignment="1">
      <alignment horizontal="center"/>
    </xf>
    <xf numFmtId="0" fontId="0" fillId="11" borderId="0" xfId="0" applyFill="1" applyAlignment="1">
      <alignment horizontal="center"/>
    </xf>
    <xf numFmtId="49" fontId="3" fillId="0" borderId="0" xfId="0" applyNumberFormat="1" applyFont="1" applyFill="1" applyAlignment="1">
      <alignment horizontal="left" wrapText="1"/>
    </xf>
    <xf numFmtId="2" fontId="13" fillId="0" borderId="0" xfId="0" applyNumberFormat="1" applyFont="1" applyAlignment="1">
      <alignment horizontal="center"/>
    </xf>
    <xf numFmtId="2" fontId="12" fillId="0" borderId="0" xfId="0" applyNumberFormat="1" applyFont="1" applyAlignment="1">
      <alignment horizontal="right"/>
    </xf>
    <xf numFmtId="2" fontId="12" fillId="0" borderId="0" xfId="0" applyNumberFormat="1" applyFont="1" applyAlignment="1"/>
    <xf numFmtId="2" fontId="12" fillId="0" borderId="0" xfId="0" applyNumberFormat="1" applyFont="1" applyFill="1" applyAlignment="1"/>
    <xf numFmtId="0" fontId="14" fillId="0" borderId="0" xfId="0" applyFont="1"/>
    <xf numFmtId="0" fontId="0" fillId="0" borderId="0" xfId="0" applyAlignment="1">
      <alignment wrapText="1" shrinkToFit="1"/>
    </xf>
    <xf numFmtId="0" fontId="15" fillId="10" borderId="10" xfId="0" applyFont="1" applyFill="1" applyBorder="1" applyAlignment="1">
      <alignment horizontal="center"/>
    </xf>
    <xf numFmtId="0" fontId="3" fillId="0" borderId="0" xfId="0" applyFont="1" applyBorder="1" applyAlignment="1">
      <alignment horizontal="left"/>
    </xf>
    <xf numFmtId="0" fontId="3" fillId="0" borderId="15" xfId="0" applyFont="1" applyBorder="1" applyAlignment="1">
      <alignment horizontal="center"/>
    </xf>
    <xf numFmtId="49" fontId="4" fillId="0" borderId="1" xfId="0" applyNumberFormat="1" applyFont="1" applyBorder="1" applyAlignment="1">
      <alignment horizontal="right"/>
    </xf>
    <xf numFmtId="49" fontId="16" fillId="0" borderId="6" xfId="0" applyNumberFormat="1" applyFont="1" applyBorder="1" applyAlignment="1">
      <alignment horizontal="right" vertical="center"/>
    </xf>
    <xf numFmtId="49" fontId="16" fillId="0" borderId="9" xfId="0" applyNumberFormat="1" applyFont="1" applyBorder="1" applyAlignment="1">
      <alignment horizontal="right" vertical="center"/>
    </xf>
    <xf numFmtId="0" fontId="4" fillId="0" borderId="10" xfId="0" applyFont="1" applyBorder="1" applyAlignment="1">
      <alignment horizontal="center" vertical="top" wrapText="1" shrinkToFit="1"/>
    </xf>
    <xf numFmtId="0" fontId="19" fillId="14" borderId="27" xfId="0" applyFont="1" applyFill="1" applyBorder="1" applyAlignment="1">
      <alignment horizontal="center"/>
    </xf>
    <xf numFmtId="0" fontId="19" fillId="14" borderId="3" xfId="0" applyFont="1" applyFill="1" applyBorder="1" applyAlignment="1">
      <alignment horizontal="center"/>
    </xf>
    <xf numFmtId="0" fontId="3" fillId="0" borderId="10" xfId="0" applyFont="1" applyBorder="1" applyAlignment="1">
      <alignment vertical="top" wrapText="1"/>
    </xf>
    <xf numFmtId="0" fontId="0" fillId="12" borderId="28" xfId="0" applyFill="1" applyBorder="1" applyAlignment="1">
      <alignment horizontal="center"/>
    </xf>
    <xf numFmtId="9" fontId="0" fillId="12" borderId="28" xfId="0" applyNumberFormat="1" applyFill="1" applyBorder="1"/>
    <xf numFmtId="0" fontId="19" fillId="15" borderId="10" xfId="0" applyFont="1" applyFill="1" applyBorder="1" applyAlignment="1">
      <alignment horizontal="left" vertical="top"/>
    </xf>
    <xf numFmtId="0" fontId="3" fillId="12" borderId="31" xfId="0" applyFont="1" applyFill="1" applyBorder="1" applyAlignment="1">
      <alignment horizontal="center" vertical="center"/>
    </xf>
    <xf numFmtId="0" fontId="3" fillId="12" borderId="28" xfId="0" applyFont="1" applyFill="1" applyBorder="1" applyAlignment="1">
      <alignment horizontal="center" vertical="center"/>
    </xf>
    <xf numFmtId="0" fontId="4" fillId="0" borderId="16" xfId="0" applyFont="1" applyBorder="1" applyAlignment="1">
      <alignment horizontal="right" wrapText="1" shrinkToFit="1"/>
    </xf>
    <xf numFmtId="9" fontId="0" fillId="12" borderId="13" xfId="0" applyNumberFormat="1" applyFill="1" applyBorder="1"/>
    <xf numFmtId="0" fontId="3" fillId="0" borderId="0" xfId="0" applyFont="1"/>
    <xf numFmtId="0" fontId="11" fillId="0" borderId="0" xfId="0" applyFont="1" applyAlignment="1">
      <alignment horizontal="center"/>
    </xf>
    <xf numFmtId="0" fontId="4" fillId="0" borderId="18" xfId="0" applyFont="1" applyFill="1" applyBorder="1" applyAlignment="1">
      <alignment horizontal="right"/>
    </xf>
    <xf numFmtId="0" fontId="0" fillId="0" borderId="0" xfId="0" applyBorder="1"/>
    <xf numFmtId="0" fontId="0" fillId="0" borderId="0" xfId="0" applyBorder="1" applyAlignment="1">
      <alignment horizontal="center"/>
    </xf>
    <xf numFmtId="0" fontId="3" fillId="0" borderId="0" xfId="0" applyFont="1" applyBorder="1" applyAlignment="1">
      <alignment horizontal="center"/>
    </xf>
    <xf numFmtId="49" fontId="19" fillId="15" borderId="20" xfId="0" applyNumberFormat="1" applyFont="1" applyFill="1" applyBorder="1" applyAlignment="1">
      <alignment vertical="top"/>
    </xf>
    <xf numFmtId="49" fontId="19" fillId="15" borderId="0" xfId="0" applyNumberFormat="1" applyFont="1" applyFill="1" applyBorder="1" applyAlignment="1">
      <alignment vertical="top"/>
    </xf>
    <xf numFmtId="0" fontId="4" fillId="0" borderId="18" xfId="0" applyFont="1" applyFill="1" applyBorder="1" applyAlignment="1">
      <alignment horizontal="right" vertical="center" wrapText="1"/>
    </xf>
    <xf numFmtId="0" fontId="4" fillId="0" borderId="18" xfId="0" applyFont="1" applyBorder="1" applyAlignment="1">
      <alignment horizontal="right"/>
    </xf>
    <xf numFmtId="0" fontId="3" fillId="0" borderId="0" xfId="0" applyFont="1" applyBorder="1"/>
    <xf numFmtId="0" fontId="3" fillId="0" borderId="19" xfId="0" applyFont="1" applyBorder="1"/>
    <xf numFmtId="0" fontId="0" fillId="0" borderId="4" xfId="0" applyBorder="1"/>
    <xf numFmtId="0" fontId="3" fillId="12" borderId="34" xfId="0" applyFont="1" applyFill="1" applyBorder="1" applyAlignment="1">
      <alignment horizontal="center" vertical="center"/>
    </xf>
    <xf numFmtId="0" fontId="4" fillId="0" borderId="13" xfId="0" applyFont="1" applyBorder="1" applyAlignment="1">
      <alignment horizontal="center"/>
    </xf>
    <xf numFmtId="0" fontId="0" fillId="14" borderId="17" xfId="0" applyFill="1" applyBorder="1"/>
    <xf numFmtId="0" fontId="3" fillId="12" borderId="27" xfId="0" applyFont="1" applyFill="1" applyBorder="1" applyAlignment="1">
      <alignment horizontal="center" vertical="center"/>
    </xf>
    <xf numFmtId="0" fontId="3" fillId="0" borderId="2" xfId="0" applyFont="1" applyBorder="1" applyAlignment="1">
      <alignment horizontal="center" vertical="center"/>
    </xf>
    <xf numFmtId="0" fontId="3" fillId="16" borderId="2" xfId="0" applyFont="1" applyFill="1" applyBorder="1" applyAlignment="1">
      <alignment horizontal="center" vertical="center"/>
    </xf>
    <xf numFmtId="0" fontId="3" fillId="0" borderId="24" xfId="0" applyFont="1" applyBorder="1" applyAlignment="1">
      <alignment horizontal="center" vertical="center"/>
    </xf>
    <xf numFmtId="0" fontId="3" fillId="16" borderId="24" xfId="0" applyFont="1" applyFill="1" applyBorder="1" applyAlignment="1">
      <alignment horizontal="center" vertical="center"/>
    </xf>
    <xf numFmtId="0" fontId="0" fillId="0" borderId="28" xfId="0" applyFill="1" applyBorder="1" applyAlignment="1">
      <alignment horizontal="center"/>
    </xf>
    <xf numFmtId="0" fontId="0" fillId="16" borderId="28" xfId="0" applyFill="1" applyBorder="1" applyAlignment="1">
      <alignment horizontal="center"/>
    </xf>
    <xf numFmtId="0" fontId="3" fillId="12" borderId="30" xfId="0" applyFont="1" applyFill="1" applyBorder="1" applyAlignment="1">
      <alignment horizontal="center" vertical="center"/>
    </xf>
    <xf numFmtId="0" fontId="3" fillId="0" borderId="26" xfId="0" applyFont="1" applyBorder="1" applyAlignment="1">
      <alignment horizontal="center" vertical="center"/>
    </xf>
    <xf numFmtId="0" fontId="3" fillId="16" borderId="26" xfId="0" applyFont="1" applyFill="1" applyBorder="1" applyAlignment="1">
      <alignment horizontal="center" vertical="center"/>
    </xf>
    <xf numFmtId="0" fontId="3" fillId="0" borderId="33" xfId="0" applyFont="1" applyBorder="1" applyAlignment="1">
      <alignment horizontal="center" vertical="center"/>
    </xf>
    <xf numFmtId="0" fontId="19" fillId="14" borderId="0" xfId="0" applyFont="1" applyFill="1" applyBorder="1" applyAlignment="1">
      <alignment vertical="center"/>
    </xf>
    <xf numFmtId="0" fontId="0" fillId="14" borderId="0" xfId="0" applyFill="1" applyBorder="1"/>
    <xf numFmtId="0" fontId="4" fillId="12" borderId="7" xfId="0" applyFont="1" applyFill="1" applyBorder="1" applyAlignment="1">
      <alignment horizontal="center"/>
    </xf>
    <xf numFmtId="0" fontId="4" fillId="0" borderId="2" xfId="0" applyFont="1" applyBorder="1" applyAlignment="1">
      <alignment horizontal="center"/>
    </xf>
    <xf numFmtId="9" fontId="0" fillId="0" borderId="28" xfId="0" applyNumberFormat="1" applyFill="1" applyBorder="1"/>
    <xf numFmtId="9" fontId="0" fillId="16" borderId="28" xfId="0" applyNumberFormat="1" applyFill="1" applyBorder="1"/>
    <xf numFmtId="0" fontId="0" fillId="0" borderId="36" xfId="0" applyBorder="1" applyAlignment="1">
      <alignment horizontal="center"/>
    </xf>
    <xf numFmtId="0" fontId="1" fillId="17" borderId="10" xfId="0" applyFont="1" applyFill="1" applyBorder="1" applyAlignment="1">
      <alignment horizontal="right"/>
    </xf>
    <xf numFmtId="0" fontId="7" fillId="6" borderId="10" xfId="0" applyFont="1" applyFill="1" applyBorder="1" applyAlignment="1">
      <alignment horizontal="center" vertical="top" wrapText="1"/>
    </xf>
    <xf numFmtId="0" fontId="8" fillId="0" borderId="22" xfId="0" applyFont="1" applyFill="1" applyBorder="1" applyAlignment="1">
      <alignment vertical="top" wrapText="1"/>
    </xf>
    <xf numFmtId="0" fontId="8" fillId="0" borderId="14" xfId="0" applyFont="1" applyFill="1" applyBorder="1" applyAlignment="1">
      <alignment vertical="top" wrapText="1"/>
    </xf>
    <xf numFmtId="0" fontId="8" fillId="0" borderId="18" xfId="0" applyFont="1" applyFill="1" applyBorder="1"/>
    <xf numFmtId="0" fontId="8" fillId="0" borderId="18" xfId="0" applyFont="1" applyFill="1" applyBorder="1" applyAlignment="1">
      <alignment horizontal="left" vertical="center" wrapText="1"/>
    </xf>
    <xf numFmtId="0" fontId="8" fillId="9" borderId="18" xfId="0" applyFont="1" applyFill="1" applyBorder="1" applyAlignment="1">
      <alignment horizontal="left" vertical="top" wrapText="1"/>
    </xf>
    <xf numFmtId="0" fontId="8" fillId="0" borderId="0" xfId="0" applyFont="1" applyFill="1" applyBorder="1"/>
    <xf numFmtId="0" fontId="3" fillId="0" borderId="38" xfId="0" applyFont="1" applyFill="1" applyBorder="1" applyAlignment="1">
      <alignment vertical="top" wrapText="1"/>
    </xf>
    <xf numFmtId="0" fontId="3" fillId="0" borderId="38" xfId="0" applyFont="1" applyFill="1" applyBorder="1" applyAlignment="1">
      <alignment horizontal="left" vertical="top" wrapText="1"/>
    </xf>
    <xf numFmtId="0" fontId="3" fillId="0" borderId="39" xfId="0" applyFont="1" applyFill="1" applyBorder="1"/>
    <xf numFmtId="0" fontId="7" fillId="4" borderId="38" xfId="0" applyFont="1" applyFill="1" applyBorder="1" applyAlignment="1">
      <alignment horizontal="center" vertical="top" wrapText="1"/>
    </xf>
    <xf numFmtId="0" fontId="8" fillId="0" borderId="38" xfId="0" applyFont="1" applyFill="1" applyBorder="1" applyAlignment="1">
      <alignment vertical="top" wrapText="1"/>
    </xf>
    <xf numFmtId="0" fontId="3" fillId="20" borderId="26" xfId="0" applyFont="1" applyFill="1" applyBorder="1" applyAlignment="1">
      <alignment horizontal="center" vertical="center"/>
    </xf>
    <xf numFmtId="0" fontId="3" fillId="20" borderId="42" xfId="0" applyFont="1" applyFill="1" applyBorder="1" applyAlignment="1">
      <alignment horizontal="center" vertical="center"/>
    </xf>
    <xf numFmtId="0" fontId="3" fillId="12" borderId="29" xfId="0" applyFont="1" applyFill="1" applyBorder="1" applyAlignment="1">
      <alignment horizontal="center" vertical="center"/>
    </xf>
    <xf numFmtId="0" fontId="0" fillId="0" borderId="0" xfId="0" applyProtection="1"/>
    <xf numFmtId="0" fontId="7" fillId="4" borderId="0" xfId="0" applyFont="1" applyFill="1" applyBorder="1" applyAlignment="1" applyProtection="1">
      <alignment horizontal="center" vertical="top" wrapText="1"/>
    </xf>
    <xf numFmtId="0" fontId="3" fillId="4" borderId="32" xfId="0" applyFont="1" applyFill="1" applyBorder="1" applyAlignment="1" applyProtection="1">
      <alignment horizontal="center" vertical="center"/>
    </xf>
    <xf numFmtId="0" fontId="3" fillId="4" borderId="23" xfId="0" applyFont="1" applyFill="1" applyBorder="1" applyAlignment="1" applyProtection="1">
      <alignment horizontal="center" vertical="center"/>
    </xf>
    <xf numFmtId="49" fontId="19" fillId="15" borderId="11" xfId="0" applyNumberFormat="1" applyFont="1" applyFill="1" applyBorder="1" applyAlignment="1" applyProtection="1">
      <alignment vertical="top"/>
    </xf>
    <xf numFmtId="49" fontId="4" fillId="0" borderId="10" xfId="0" applyNumberFormat="1" applyFont="1" applyBorder="1" applyAlignment="1" applyProtection="1">
      <alignment horizontal="center" vertical="top" wrapText="1"/>
    </xf>
    <xf numFmtId="49" fontId="23" fillId="0" borderId="29" xfId="0" applyNumberFormat="1" applyFont="1" applyBorder="1" applyAlignment="1" applyProtection="1">
      <alignment horizontal="center" vertical="center"/>
    </xf>
    <xf numFmtId="49" fontId="23" fillId="0" borderId="36" xfId="0" applyNumberFormat="1" applyFont="1" applyBorder="1" applyAlignment="1" applyProtection="1">
      <alignment horizontal="center" vertical="center"/>
    </xf>
    <xf numFmtId="49" fontId="19" fillId="15" borderId="20" xfId="0" applyNumberFormat="1" applyFont="1" applyFill="1" applyBorder="1" applyAlignment="1" applyProtection="1">
      <alignment vertical="top"/>
    </xf>
    <xf numFmtId="49" fontId="19" fillId="15" borderId="10" xfId="0" applyNumberFormat="1" applyFont="1" applyFill="1" applyBorder="1" applyAlignment="1" applyProtection="1">
      <alignment vertical="top"/>
    </xf>
    <xf numFmtId="0" fontId="19" fillId="15" borderId="10" xfId="0" applyFont="1" applyFill="1" applyBorder="1" applyAlignment="1" applyProtection="1">
      <alignment horizontal="left" vertical="top"/>
    </xf>
    <xf numFmtId="0" fontId="19" fillId="15" borderId="10" xfId="0" applyFont="1" applyFill="1" applyBorder="1" applyAlignment="1" applyProtection="1">
      <alignment horizontal="center" vertical="top"/>
    </xf>
    <xf numFmtId="0" fontId="19" fillId="15" borderId="11" xfId="0" applyFont="1" applyFill="1" applyBorder="1" applyAlignment="1" applyProtection="1">
      <alignment horizontal="center" vertical="top"/>
    </xf>
    <xf numFmtId="0" fontId="7" fillId="4" borderId="38" xfId="0" applyFont="1" applyFill="1" applyBorder="1" applyAlignment="1" applyProtection="1">
      <alignment horizontal="center" vertical="top" wrapText="1"/>
    </xf>
    <xf numFmtId="0" fontId="3" fillId="4" borderId="40" xfId="0" applyFont="1" applyFill="1" applyBorder="1" applyAlignment="1" applyProtection="1">
      <alignment horizontal="center" vertical="center"/>
    </xf>
    <xf numFmtId="0" fontId="7" fillId="4" borderId="18" xfId="0" applyFont="1" applyFill="1" applyBorder="1" applyAlignment="1" applyProtection="1">
      <alignment horizontal="center" vertical="top" wrapText="1"/>
    </xf>
    <xf numFmtId="0" fontId="3" fillId="4" borderId="32" xfId="0" applyFont="1" applyFill="1" applyBorder="1" applyAlignment="1" applyProtection="1">
      <alignment vertical="center"/>
    </xf>
    <xf numFmtId="0" fontId="3" fillId="4" borderId="23" xfId="0" applyFont="1" applyFill="1" applyBorder="1" applyAlignment="1" applyProtection="1">
      <alignment vertical="center"/>
    </xf>
    <xf numFmtId="49" fontId="23" fillId="0" borderId="0" xfId="0" applyNumberFormat="1" applyFont="1" applyBorder="1" applyAlignment="1" applyProtection="1">
      <alignment horizontal="center" vertical="center"/>
    </xf>
    <xf numFmtId="0" fontId="3" fillId="16" borderId="43" xfId="0" applyFont="1" applyFill="1" applyBorder="1" applyAlignment="1">
      <alignment horizontal="center" vertical="center"/>
    </xf>
    <xf numFmtId="0" fontId="3" fillId="20" borderId="44" xfId="0" applyFont="1" applyFill="1" applyBorder="1" applyAlignment="1">
      <alignment horizontal="center" vertical="center"/>
    </xf>
    <xf numFmtId="0" fontId="3" fillId="16" borderId="45" xfId="0" applyFont="1" applyFill="1" applyBorder="1" applyAlignment="1">
      <alignment horizontal="center" vertical="center"/>
    </xf>
    <xf numFmtId="0" fontId="3" fillId="16" borderId="44" xfId="0" applyFont="1" applyFill="1" applyBorder="1" applyAlignment="1">
      <alignment horizontal="center" vertical="center"/>
    </xf>
    <xf numFmtId="0" fontId="3" fillId="12" borderId="20" xfId="0" applyFont="1" applyFill="1" applyBorder="1" applyAlignment="1">
      <alignment horizontal="center" vertical="center"/>
    </xf>
    <xf numFmtId="49" fontId="23" fillId="0" borderId="22" xfId="0" applyNumberFormat="1" applyFont="1" applyBorder="1" applyAlignment="1" applyProtection="1">
      <alignment horizontal="center" vertical="center"/>
    </xf>
    <xf numFmtId="49" fontId="19" fillId="15" borderId="12" xfId="0" applyNumberFormat="1" applyFont="1" applyFill="1" applyBorder="1" applyAlignment="1" applyProtection="1">
      <alignment vertical="top"/>
    </xf>
    <xf numFmtId="0" fontId="3" fillId="16" borderId="3" xfId="0" applyFont="1" applyFill="1" applyBorder="1" applyAlignment="1">
      <alignment horizontal="center" vertical="center"/>
    </xf>
    <xf numFmtId="0" fontId="19" fillId="15" borderId="12" xfId="0" applyFont="1" applyFill="1" applyBorder="1" applyAlignment="1" applyProtection="1">
      <alignment horizontal="center" vertical="top"/>
    </xf>
    <xf numFmtId="0" fontId="3" fillId="16" borderId="8" xfId="0" applyFont="1" applyFill="1" applyBorder="1" applyAlignment="1">
      <alignment horizontal="center" vertical="center"/>
    </xf>
    <xf numFmtId="0" fontId="3" fillId="4" borderId="46" xfId="0" applyFont="1" applyFill="1" applyBorder="1" applyAlignment="1" applyProtection="1">
      <alignment horizontal="center" vertical="center"/>
    </xf>
    <xf numFmtId="0" fontId="3" fillId="16" borderId="42" xfId="0" applyFont="1" applyFill="1" applyBorder="1" applyAlignment="1">
      <alignment horizontal="center" vertical="center"/>
    </xf>
    <xf numFmtId="0" fontId="3" fillId="4" borderId="46" xfId="0" applyFont="1" applyFill="1" applyBorder="1" applyAlignment="1" applyProtection="1">
      <alignment vertical="center"/>
    </xf>
    <xf numFmtId="0" fontId="3" fillId="17" borderId="24" xfId="0" applyFont="1" applyFill="1" applyBorder="1" applyAlignment="1">
      <alignment horizontal="center" vertical="center"/>
    </xf>
    <xf numFmtId="0" fontId="3" fillId="12" borderId="27"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12" borderId="30" xfId="0" applyFont="1" applyFill="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16" borderId="2" xfId="0" applyFont="1" applyFill="1" applyBorder="1" applyAlignment="1" applyProtection="1">
      <alignment horizontal="center" vertical="center"/>
      <protection locked="0"/>
    </xf>
    <xf numFmtId="0" fontId="3" fillId="12" borderId="31" xfId="0" applyFont="1" applyFill="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12" borderId="28" xfId="0" applyFont="1" applyFill="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16" borderId="24" xfId="0" applyFont="1" applyFill="1" applyBorder="1" applyAlignment="1" applyProtection="1">
      <alignment horizontal="center" vertical="center"/>
      <protection locked="0"/>
    </xf>
    <xf numFmtId="0" fontId="3" fillId="16" borderId="26" xfId="0" applyFont="1" applyFill="1" applyBorder="1" applyAlignment="1" applyProtection="1">
      <alignment horizontal="center" vertical="center"/>
      <protection locked="0"/>
    </xf>
    <xf numFmtId="0" fontId="5" fillId="3" borderId="5" xfId="0" applyFont="1" applyFill="1" applyBorder="1" applyAlignment="1">
      <alignment horizontal="center"/>
    </xf>
    <xf numFmtId="0" fontId="0" fillId="0" borderId="0" xfId="0" applyAlignment="1"/>
    <xf numFmtId="0" fontId="0" fillId="0" borderId="12" xfId="0" applyBorder="1" applyAlignment="1">
      <alignment textRotation="90"/>
    </xf>
    <xf numFmtId="0" fontId="3" fillId="12" borderId="41" xfId="0" applyFont="1" applyFill="1" applyBorder="1" applyAlignment="1">
      <alignment horizontal="center" vertical="center"/>
    </xf>
    <xf numFmtId="49" fontId="16" fillId="0" borderId="47" xfId="0" applyNumberFormat="1" applyFont="1" applyBorder="1" applyAlignment="1">
      <alignment horizontal="right" vertical="center"/>
    </xf>
    <xf numFmtId="0" fontId="0" fillId="0" borderId="24" xfId="0" applyBorder="1" applyAlignment="1">
      <alignment wrapText="1"/>
    </xf>
    <xf numFmtId="0" fontId="25" fillId="0" borderId="0" xfId="0" applyFont="1" applyFill="1" applyBorder="1"/>
    <xf numFmtId="0" fontId="5" fillId="3" borderId="19" xfId="0" applyFont="1" applyFill="1" applyBorder="1" applyAlignment="1">
      <alignment horizontal="center"/>
    </xf>
    <xf numFmtId="0" fontId="24" fillId="0" borderId="18" xfId="0" applyFont="1" applyFill="1" applyBorder="1"/>
    <xf numFmtId="0" fontId="25" fillId="0" borderId="14" xfId="0" applyFont="1" applyFill="1" applyBorder="1"/>
    <xf numFmtId="0" fontId="25" fillId="4" borderId="0" xfId="0" applyFont="1" applyFill="1" applyBorder="1" applyAlignment="1"/>
    <xf numFmtId="0" fontId="25" fillId="0" borderId="18" xfId="0" applyFont="1" applyFill="1" applyBorder="1"/>
    <xf numFmtId="0" fontId="25" fillId="4" borderId="0" xfId="0" applyFont="1" applyFill="1" applyBorder="1" applyAlignment="1">
      <alignment horizontal="left"/>
    </xf>
    <xf numFmtId="0" fontId="25" fillId="4" borderId="15" xfId="0" applyFont="1" applyFill="1" applyBorder="1" applyAlignment="1">
      <alignment horizontal="left"/>
    </xf>
    <xf numFmtId="0" fontId="27" fillId="0" borderId="0" xfId="0" applyFont="1" applyFill="1" applyBorder="1"/>
    <xf numFmtId="0" fontId="27" fillId="0" borderId="0" xfId="0" applyFont="1" applyFill="1" applyBorder="1" applyAlignment="1">
      <alignment horizontal="left"/>
    </xf>
    <xf numFmtId="0" fontId="2" fillId="0" borderId="0" xfId="0" applyFont="1" applyFill="1" applyBorder="1" applyAlignment="1">
      <alignment vertical="top" wrapText="1"/>
    </xf>
    <xf numFmtId="0" fontId="2" fillId="0" borderId="21" xfId="0" applyFont="1" applyFill="1" applyBorder="1" applyAlignment="1">
      <alignment vertical="top" wrapText="1"/>
    </xf>
    <xf numFmtId="0" fontId="27" fillId="0" borderId="0" xfId="0" applyFont="1" applyFill="1" applyBorder="1" applyAlignment="1">
      <alignment horizontal="center" vertical="center"/>
    </xf>
    <xf numFmtId="0" fontId="27" fillId="0" borderId="0" xfId="0" applyFont="1" applyFill="1" applyBorder="1" applyAlignment="1">
      <alignment vertical="top" wrapText="1"/>
    </xf>
    <xf numFmtId="0" fontId="27" fillId="0" borderId="21" xfId="0" applyFont="1" applyFill="1" applyBorder="1" applyAlignment="1">
      <alignment vertical="top" wrapText="1"/>
    </xf>
    <xf numFmtId="0" fontId="27" fillId="0" borderId="0" xfId="0" applyFont="1" applyFill="1" applyBorder="1" applyAlignment="1">
      <alignment horizontal="left" vertical="top" wrapText="1"/>
    </xf>
    <xf numFmtId="0" fontId="27" fillId="0" borderId="21" xfId="0" applyFont="1" applyFill="1" applyBorder="1" applyAlignment="1">
      <alignment horizontal="left" vertical="top" wrapText="1"/>
    </xf>
    <xf numFmtId="0" fontId="27" fillId="0" borderId="0" xfId="0" applyFont="1" applyFill="1" applyBorder="1" applyAlignment="1">
      <alignment horizontal="center"/>
    </xf>
    <xf numFmtId="0" fontId="27" fillId="0" borderId="4" xfId="0" applyFont="1" applyFill="1" applyBorder="1" applyAlignment="1">
      <alignment vertical="top" wrapText="1"/>
    </xf>
    <xf numFmtId="0" fontId="27" fillId="3" borderId="17" xfId="0" applyFont="1" applyFill="1" applyBorder="1" applyAlignment="1">
      <alignment horizontal="center"/>
    </xf>
    <xf numFmtId="0" fontId="27" fillId="0" borderId="21" xfId="0" applyFont="1" applyFill="1" applyBorder="1" applyAlignment="1" applyProtection="1">
      <alignment horizontal="left" vertical="top" wrapText="1"/>
      <protection locked="0"/>
    </xf>
    <xf numFmtId="0" fontId="11" fillId="0" borderId="4" xfId="0" applyFont="1" applyFill="1" applyBorder="1" applyAlignment="1">
      <alignment horizontal="center" vertical="top" wrapText="1"/>
    </xf>
    <xf numFmtId="0" fontId="5" fillId="2" borderId="0" xfId="0" applyFont="1" applyFill="1" applyBorder="1" applyAlignment="1">
      <alignment horizontal="center"/>
    </xf>
    <xf numFmtId="0" fontId="11" fillId="0" borderId="15" xfId="0" applyFont="1" applyFill="1" applyBorder="1"/>
    <xf numFmtId="0" fontId="2" fillId="5" borderId="15" xfId="0" applyFont="1" applyFill="1" applyBorder="1" applyAlignment="1">
      <alignment horizontal="left" vertical="top" wrapText="1"/>
    </xf>
    <xf numFmtId="0" fontId="11" fillId="9" borderId="21" xfId="0" applyFont="1" applyFill="1" applyBorder="1"/>
    <xf numFmtId="0" fontId="11" fillId="0" borderId="14" xfId="0" applyFont="1" applyFill="1" applyBorder="1" applyAlignment="1"/>
    <xf numFmtId="0" fontId="27" fillId="0" borderId="21" xfId="0" applyFont="1" applyFill="1" applyBorder="1"/>
    <xf numFmtId="0" fontId="27" fillId="0" borderId="17" xfId="0" applyFont="1" applyFill="1" applyBorder="1" applyAlignment="1">
      <alignment horizontal="center"/>
    </xf>
    <xf numFmtId="0" fontId="11" fillId="0" borderId="5" xfId="0" applyFont="1" applyFill="1" applyBorder="1" applyAlignment="1">
      <alignment horizontal="center" vertical="top" wrapText="1"/>
    </xf>
    <xf numFmtId="0" fontId="2" fillId="21" borderId="21" xfId="0" applyFont="1" applyFill="1" applyBorder="1" applyAlignment="1">
      <alignment horizontal="left" vertical="top" wrapText="1"/>
    </xf>
    <xf numFmtId="0" fontId="27" fillId="0" borderId="17" xfId="0" applyFont="1" applyFill="1" applyBorder="1" applyAlignment="1">
      <alignment vertical="top" wrapText="1"/>
    </xf>
    <xf numFmtId="0" fontId="3" fillId="9" borderId="41" xfId="0" applyFont="1" applyFill="1" applyBorder="1" applyAlignment="1">
      <alignment horizontal="center" vertical="center"/>
    </xf>
    <xf numFmtId="0" fontId="3" fillId="12" borderId="24" xfId="0" applyFont="1" applyFill="1" applyBorder="1" applyAlignment="1">
      <alignment horizontal="center" vertical="center"/>
    </xf>
    <xf numFmtId="0" fontId="3" fillId="9" borderId="24" xfId="0" applyFont="1" applyFill="1" applyBorder="1" applyAlignment="1">
      <alignment horizontal="center" vertical="center"/>
    </xf>
    <xf numFmtId="0" fontId="3" fillId="20" borderId="24" xfId="0" applyFont="1" applyFill="1" applyBorder="1" applyAlignment="1">
      <alignment horizontal="center" vertical="center"/>
    </xf>
    <xf numFmtId="0" fontId="27" fillId="3" borderId="12" xfId="0" applyFont="1" applyFill="1" applyBorder="1" applyAlignment="1">
      <alignment horizontal="center"/>
    </xf>
    <xf numFmtId="0" fontId="25" fillId="0" borderId="46" xfId="0" applyFont="1" applyFill="1" applyBorder="1" applyAlignment="1">
      <alignment horizontal="left"/>
    </xf>
    <xf numFmtId="0" fontId="25" fillId="4" borderId="48" xfId="0" applyFont="1" applyFill="1" applyBorder="1" applyAlignment="1">
      <alignment horizontal="left"/>
    </xf>
    <xf numFmtId="0" fontId="24" fillId="0" borderId="18" xfId="0" applyFont="1" applyFill="1" applyBorder="1" applyAlignment="1">
      <alignment horizontal="left" vertical="center"/>
    </xf>
    <xf numFmtId="0" fontId="25" fillId="0" borderId="18" xfId="0" applyFont="1" applyFill="1" applyBorder="1" applyAlignment="1">
      <alignment horizontal="left"/>
    </xf>
    <xf numFmtId="0" fontId="25" fillId="0" borderId="18" xfId="0" applyFont="1" applyFill="1" applyBorder="1" applyAlignment="1">
      <alignment horizontal="left" vertical="center"/>
    </xf>
    <xf numFmtId="0" fontId="25" fillId="0" borderId="18" xfId="0" applyFont="1" applyFill="1" applyBorder="1" applyAlignment="1">
      <alignment vertical="center"/>
    </xf>
    <xf numFmtId="0" fontId="24" fillId="0" borderId="22" xfId="0" applyFont="1" applyFill="1" applyBorder="1" applyAlignment="1">
      <alignment vertical="center"/>
    </xf>
    <xf numFmtId="0" fontId="27" fillId="3" borderId="49" xfId="0" applyFont="1" applyFill="1" applyBorder="1"/>
    <xf numFmtId="0" fontId="11" fillId="0" borderId="49" xfId="0" applyFont="1" applyFill="1" applyBorder="1" applyAlignment="1">
      <alignment horizontal="center" vertical="top" wrapText="1"/>
    </xf>
    <xf numFmtId="0" fontId="11" fillId="0" borderId="49" xfId="0" applyFont="1" applyFill="1" applyBorder="1" applyAlignment="1">
      <alignment horizontal="center" vertical="center" wrapText="1"/>
    </xf>
    <xf numFmtId="0" fontId="2" fillId="5" borderId="49" xfId="0" applyFont="1" applyFill="1" applyBorder="1" applyAlignment="1">
      <alignment vertical="top" wrapText="1"/>
    </xf>
    <xf numFmtId="0" fontId="27" fillId="0" borderId="49" xfId="0" applyFont="1" applyFill="1" applyBorder="1" applyAlignment="1">
      <alignment vertical="top" wrapText="1"/>
    </xf>
    <xf numFmtId="0" fontId="27" fillId="19" borderId="49" xfId="0" applyFont="1" applyFill="1" applyBorder="1" applyAlignment="1">
      <alignment vertical="top" wrapText="1"/>
    </xf>
    <xf numFmtId="0" fontId="2" fillId="5" borderId="49" xfId="0" applyFont="1" applyFill="1" applyBorder="1" applyAlignment="1">
      <alignment horizontal="left" vertical="top" wrapText="1"/>
    </xf>
    <xf numFmtId="0" fontId="27" fillId="0" borderId="49" xfId="0" applyFont="1" applyFill="1" applyBorder="1"/>
    <xf numFmtId="0" fontId="27" fillId="0" borderId="49" xfId="0" applyFont="1" applyFill="1" applyBorder="1" applyAlignment="1">
      <alignment horizontal="left" vertical="top" wrapText="1"/>
    </xf>
    <xf numFmtId="0" fontId="27" fillId="0" borderId="49" xfId="0" applyFont="1" applyFill="1" applyBorder="1" applyAlignment="1" applyProtection="1">
      <alignment vertical="top" wrapText="1"/>
      <protection locked="0"/>
    </xf>
    <xf numFmtId="0" fontId="28" fillId="4" borderId="49" xfId="0" applyFont="1" applyFill="1" applyBorder="1" applyAlignment="1">
      <alignment horizontal="center" vertical="top" wrapText="1"/>
    </xf>
    <xf numFmtId="0" fontId="27" fillId="4" borderId="49" xfId="0" applyFont="1" applyFill="1" applyBorder="1" applyAlignment="1" applyProtection="1">
      <alignment vertical="top" wrapText="1"/>
      <protection locked="0"/>
    </xf>
    <xf numFmtId="0" fontId="27" fillId="7" borderId="49" xfId="0" applyFont="1" applyFill="1" applyBorder="1" applyAlignment="1" applyProtection="1">
      <alignment vertical="top" wrapText="1"/>
      <protection locked="0"/>
    </xf>
    <xf numFmtId="0" fontId="29" fillId="0" borderId="49" xfId="0" applyFont="1" applyFill="1" applyBorder="1" applyAlignment="1">
      <alignment vertical="top" wrapText="1"/>
    </xf>
    <xf numFmtId="0" fontId="27" fillId="8" borderId="49" xfId="0" applyFont="1" applyFill="1" applyBorder="1" applyAlignment="1">
      <alignment vertical="top" wrapText="1"/>
    </xf>
    <xf numFmtId="0" fontId="29" fillId="0" borderId="49" xfId="0" applyFont="1" applyFill="1" applyBorder="1" applyAlignment="1">
      <alignment horizontal="left" vertical="top" wrapText="1"/>
    </xf>
    <xf numFmtId="0" fontId="29" fillId="0" borderId="49" xfId="0" applyFont="1" applyFill="1" applyBorder="1"/>
    <xf numFmtId="0" fontId="30" fillId="0" borderId="49" xfId="0" applyFont="1" applyBorder="1"/>
    <xf numFmtId="0" fontId="27" fillId="4" borderId="49" xfId="0" applyFont="1" applyFill="1" applyBorder="1" applyAlignment="1">
      <alignment vertical="top" wrapText="1"/>
    </xf>
    <xf numFmtId="0" fontId="27" fillId="7" borderId="49" xfId="0" applyFont="1" applyFill="1" applyBorder="1" applyAlignment="1">
      <alignment vertical="top" wrapText="1"/>
    </xf>
    <xf numFmtId="0" fontId="29" fillId="0" borderId="49" xfId="0" applyFont="1" applyFill="1" applyBorder="1" applyAlignment="1">
      <alignment horizontal="left" vertical="center" wrapText="1"/>
    </xf>
    <xf numFmtId="0" fontId="29" fillId="9" borderId="49" xfId="0" applyFont="1" applyFill="1" applyBorder="1" applyAlignment="1">
      <alignment horizontal="left" vertical="top" wrapText="1"/>
    </xf>
    <xf numFmtId="0" fontId="27" fillId="3" borderId="49" xfId="0" applyFont="1" applyFill="1" applyBorder="1" applyAlignment="1">
      <alignment vertical="top" wrapText="1"/>
    </xf>
    <xf numFmtId="9" fontId="25" fillId="0" borderId="10" xfId="1" applyFont="1" applyFill="1" applyBorder="1" applyAlignment="1">
      <alignment horizontal="center"/>
    </xf>
    <xf numFmtId="9" fontId="25" fillId="0" borderId="11" xfId="1" applyFont="1" applyFill="1" applyBorder="1" applyAlignment="1">
      <alignment horizontal="center"/>
    </xf>
    <xf numFmtId="9" fontId="25" fillId="0" borderId="12" xfId="1" applyFont="1" applyFill="1" applyBorder="1" applyAlignment="1">
      <alignment horizontal="center"/>
    </xf>
    <xf numFmtId="0" fontId="24" fillId="0" borderId="18" xfId="0" applyFont="1" applyFill="1" applyBorder="1" applyAlignment="1">
      <alignment horizontal="center" vertical="center"/>
    </xf>
    <xf numFmtId="0" fontId="24" fillId="0" borderId="22" xfId="0" applyFont="1" applyFill="1" applyBorder="1" applyAlignment="1">
      <alignment horizontal="center" vertical="center"/>
    </xf>
    <xf numFmtId="0" fontId="0" fillId="0" borderId="10" xfId="0" applyBorder="1" applyAlignment="1">
      <alignment horizontal="center" textRotation="90"/>
    </xf>
    <xf numFmtId="0" fontId="0" fillId="0" borderId="11" xfId="0" applyBorder="1" applyAlignment="1">
      <alignment horizontal="center" textRotation="90"/>
    </xf>
    <xf numFmtId="49" fontId="0" fillId="0" borderId="10" xfId="0" applyNumberFormat="1" applyBorder="1" applyAlignment="1" applyProtection="1">
      <alignment horizontal="center" shrinkToFit="1"/>
      <protection locked="0"/>
    </xf>
    <xf numFmtId="49" fontId="0" fillId="0" borderId="11" xfId="0" applyNumberFormat="1" applyBorder="1" applyAlignment="1" applyProtection="1">
      <alignment horizontal="center" shrinkToFit="1"/>
      <protection locked="0"/>
    </xf>
    <xf numFmtId="49" fontId="0" fillId="0" borderId="19" xfId="0" applyNumberFormat="1" applyBorder="1" applyAlignment="1" applyProtection="1">
      <alignment horizontal="center" vertical="center" textRotation="90" wrapText="1" shrinkToFit="1"/>
      <protection locked="0"/>
    </xf>
    <xf numFmtId="49" fontId="0" fillId="0" borderId="4" xfId="0" applyNumberFormat="1" applyBorder="1" applyAlignment="1" applyProtection="1">
      <alignment horizontal="center" vertical="center" textRotation="90" wrapText="1" shrinkToFit="1"/>
      <protection locked="0"/>
    </xf>
    <xf numFmtId="0" fontId="4" fillId="0" borderId="0" xfId="0" applyFont="1" applyAlignment="1">
      <alignment horizontal="left" vertical="top" wrapText="1"/>
    </xf>
    <xf numFmtId="0" fontId="11" fillId="12" borderId="25" xfId="0" applyFont="1" applyFill="1" applyBorder="1" applyAlignment="1">
      <alignment horizontal="center"/>
    </xf>
    <xf numFmtId="0" fontId="11" fillId="12" borderId="12" xfId="0" applyFont="1" applyFill="1" applyBorder="1" applyAlignment="1">
      <alignment horizontal="center"/>
    </xf>
    <xf numFmtId="49" fontId="17" fillId="13" borderId="10" xfId="0" applyNumberFormat="1" applyFont="1" applyFill="1" applyBorder="1" applyAlignment="1">
      <alignment horizontal="center"/>
    </xf>
    <xf numFmtId="49" fontId="17" fillId="13" borderId="11" xfId="0" applyNumberFormat="1" applyFont="1" applyFill="1" applyBorder="1" applyAlignment="1">
      <alignment horizontal="center"/>
    </xf>
    <xf numFmtId="49" fontId="3" fillId="14" borderId="10" xfId="0" applyNumberFormat="1" applyFont="1" applyFill="1" applyBorder="1" applyAlignment="1" applyProtection="1">
      <alignment horizontal="center"/>
    </xf>
    <xf numFmtId="49" fontId="3" fillId="14" borderId="11" xfId="0" applyNumberFormat="1" applyFont="1" applyFill="1" applyBorder="1" applyAlignment="1" applyProtection="1">
      <alignment horizontal="center"/>
    </xf>
    <xf numFmtId="49" fontId="3" fillId="14" borderId="12" xfId="0" applyNumberFormat="1" applyFont="1" applyFill="1" applyBorder="1" applyAlignment="1" applyProtection="1">
      <alignment horizontal="center"/>
    </xf>
    <xf numFmtId="49" fontId="0" fillId="0" borderId="10" xfId="0" applyNumberFormat="1" applyBorder="1" applyAlignment="1" applyProtection="1">
      <alignment horizontal="center" vertical="center" textRotation="90" wrapText="1" shrinkToFit="1"/>
      <protection locked="0"/>
    </xf>
    <xf numFmtId="49" fontId="0" fillId="0" borderId="11" xfId="0" applyNumberFormat="1" applyBorder="1" applyAlignment="1" applyProtection="1">
      <alignment horizontal="center" vertical="center" textRotation="90" wrapText="1" shrinkToFit="1"/>
      <protection locked="0"/>
    </xf>
    <xf numFmtId="49" fontId="0" fillId="0" borderId="12" xfId="0" applyNumberFormat="1" applyBorder="1" applyAlignment="1" applyProtection="1">
      <alignment horizontal="center" vertical="center" textRotation="90" wrapText="1" shrinkToFit="1"/>
      <protection locked="0"/>
    </xf>
    <xf numFmtId="49" fontId="0" fillId="0" borderId="12" xfId="0" applyNumberFormat="1" applyBorder="1" applyAlignment="1" applyProtection="1">
      <alignment horizontal="center" shrinkToFit="1"/>
      <protection locked="0"/>
    </xf>
    <xf numFmtId="49" fontId="17" fillId="13" borderId="12" xfId="0" applyNumberFormat="1" applyFont="1" applyFill="1" applyBorder="1" applyAlignment="1">
      <alignment horizontal="center"/>
    </xf>
    <xf numFmtId="9" fontId="0" fillId="0" borderId="10" xfId="1" applyFont="1" applyBorder="1" applyAlignment="1">
      <alignment horizontal="center"/>
    </xf>
    <xf numFmtId="9" fontId="0" fillId="0" borderId="11" xfId="1" applyFont="1" applyBorder="1" applyAlignment="1">
      <alignment horizontal="center"/>
    </xf>
    <xf numFmtId="0" fontId="17" fillId="13" borderId="10" xfId="0" applyFont="1" applyFill="1" applyBorder="1" applyAlignment="1">
      <alignment horizontal="center"/>
    </xf>
    <xf numFmtId="0" fontId="17" fillId="13" borderId="11" xfId="0" applyFont="1" applyFill="1" applyBorder="1" applyAlignment="1">
      <alignment horizontal="center"/>
    </xf>
    <xf numFmtId="0" fontId="17" fillId="13" borderId="12" xfId="0" applyFont="1" applyFill="1" applyBorder="1" applyAlignment="1">
      <alignment horizontal="center"/>
    </xf>
    <xf numFmtId="0" fontId="0" fillId="0" borderId="12" xfId="0" applyBorder="1" applyAlignment="1">
      <alignment horizontal="center" textRotation="90"/>
    </xf>
    <xf numFmtId="9" fontId="0" fillId="0" borderId="12" xfId="1" applyFont="1" applyBorder="1" applyAlignment="1">
      <alignment horizontal="center"/>
    </xf>
    <xf numFmtId="49" fontId="0" fillId="0" borderId="19" xfId="0" applyNumberFormat="1" applyBorder="1" applyAlignment="1">
      <alignment horizontal="center" vertical="center" textRotation="90" wrapText="1" shrinkToFit="1"/>
    </xf>
    <xf numFmtId="49" fontId="0" fillId="0" borderId="4" xfId="0" applyNumberFormat="1" applyBorder="1" applyAlignment="1">
      <alignment horizontal="center" vertical="center" textRotation="90" wrapText="1" shrinkToFit="1"/>
    </xf>
    <xf numFmtId="49" fontId="0" fillId="0" borderId="5" xfId="0" applyNumberFormat="1" applyBorder="1" applyAlignment="1">
      <alignment horizontal="center" vertical="center" textRotation="90" wrapText="1" shrinkToFit="1"/>
    </xf>
    <xf numFmtId="49" fontId="0" fillId="0" borderId="10" xfId="0" applyNumberFormat="1" applyBorder="1" applyAlignment="1">
      <alignment horizontal="center" shrinkToFit="1"/>
    </xf>
    <xf numFmtId="49" fontId="0" fillId="0" borderId="11" xfId="0" applyNumberFormat="1" applyBorder="1" applyAlignment="1">
      <alignment horizontal="center" shrinkToFit="1"/>
    </xf>
    <xf numFmtId="49" fontId="0" fillId="0" borderId="12" xfId="0" applyNumberFormat="1" applyBorder="1" applyAlignment="1">
      <alignment horizontal="center" shrinkToFit="1"/>
    </xf>
    <xf numFmtId="9" fontId="1" fillId="17" borderId="11" xfId="1" applyFont="1" applyFill="1" applyBorder="1" applyAlignment="1">
      <alignment horizontal="center"/>
    </xf>
    <xf numFmtId="0" fontId="0" fillId="4" borderId="32" xfId="0" applyFill="1" applyBorder="1" applyAlignment="1">
      <alignment horizontal="center"/>
    </xf>
    <xf numFmtId="0" fontId="0" fillId="4" borderId="23" xfId="0" applyFill="1" applyBorder="1" applyAlignment="1">
      <alignment horizontal="center"/>
    </xf>
    <xf numFmtId="0" fontId="0" fillId="4" borderId="41" xfId="0" applyFill="1" applyBorder="1" applyAlignment="1">
      <alignment horizontal="center"/>
    </xf>
    <xf numFmtId="0" fontId="0" fillId="18" borderId="32" xfId="0" applyFill="1" applyBorder="1" applyAlignment="1">
      <alignment horizontal="center"/>
    </xf>
    <xf numFmtId="0" fontId="0" fillId="18" borderId="23" xfId="0" applyFill="1" applyBorder="1" applyAlignment="1">
      <alignment horizontal="center"/>
    </xf>
    <xf numFmtId="0" fontId="0" fillId="18" borderId="41" xfId="0" applyFill="1" applyBorder="1" applyAlignment="1">
      <alignment horizontal="center"/>
    </xf>
    <xf numFmtId="0" fontId="18" fillId="13" borderId="20" xfId="0" applyFont="1" applyFill="1" applyBorder="1" applyAlignment="1">
      <alignment horizontal="center" vertical="center"/>
    </xf>
    <xf numFmtId="0" fontId="18" fillId="13" borderId="0" xfId="0" applyFont="1" applyFill="1" applyBorder="1" applyAlignment="1">
      <alignment horizontal="center" vertical="center"/>
    </xf>
    <xf numFmtId="49" fontId="19" fillId="15" borderId="37" xfId="0" applyNumberFormat="1" applyFont="1" applyFill="1" applyBorder="1" applyAlignment="1">
      <alignment horizontal="center" vertical="top"/>
    </xf>
    <xf numFmtId="49" fontId="19" fillId="15" borderId="35" xfId="0" applyNumberFormat="1" applyFont="1" applyFill="1" applyBorder="1" applyAlignment="1">
      <alignment horizontal="center" vertical="top"/>
    </xf>
    <xf numFmtId="0" fontId="19" fillId="14" borderId="0" xfId="0" applyFont="1" applyFill="1" applyBorder="1" applyAlignment="1">
      <alignment horizontal="center" vertical="center"/>
    </xf>
    <xf numFmtId="0" fontId="3" fillId="14" borderId="20" xfId="0" applyFont="1" applyFill="1" applyBorder="1" applyAlignment="1">
      <alignment horizontal="center" wrapText="1" shrinkToFit="1"/>
    </xf>
    <xf numFmtId="0" fontId="3" fillId="14" borderId="0" xfId="0" applyFont="1" applyFill="1" applyBorder="1" applyAlignment="1">
      <alignment horizontal="center" wrapText="1" shrinkToFit="1"/>
    </xf>
    <xf numFmtId="0" fontId="0" fillId="0" borderId="0" xfId="0" applyAlignment="1">
      <alignment horizontal="center"/>
    </xf>
    <xf numFmtId="0" fontId="6" fillId="0" borderId="0" xfId="0" applyFont="1" applyAlignment="1">
      <alignment horizontal="center"/>
    </xf>
    <xf numFmtId="0" fontId="11"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49" fontId="4" fillId="0" borderId="0" xfId="0" applyNumberFormat="1" applyFont="1" applyAlignment="1">
      <alignment horizontal="left"/>
    </xf>
    <xf numFmtId="2" fontId="12" fillId="0" borderId="0" xfId="0" applyNumberFormat="1" applyFont="1" applyAlignment="1">
      <alignment horizontal="center"/>
    </xf>
    <xf numFmtId="0" fontId="0" fillId="0" borderId="0" xfId="0" applyAlignment="1">
      <alignment horizontal="right"/>
    </xf>
    <xf numFmtId="49" fontId="3" fillId="0" borderId="0" xfId="0" applyNumberFormat="1" applyFont="1" applyAlignment="1">
      <alignment horizontal="left"/>
    </xf>
    <xf numFmtId="0" fontId="4" fillId="0" borderId="0" xfId="0" applyFont="1" applyAlignment="1">
      <alignment horizontal="center"/>
    </xf>
    <xf numFmtId="49" fontId="0" fillId="0" borderId="0" xfId="0" applyNumberFormat="1" applyAlignment="1">
      <alignment horizontal="left"/>
    </xf>
    <xf numFmtId="9" fontId="0" fillId="0" borderId="0" xfId="0" applyNumberFormat="1" applyAlignment="1">
      <alignment horizontal="left"/>
    </xf>
    <xf numFmtId="0" fontId="0" fillId="0" borderId="0" xfId="0" applyAlignment="1">
      <alignment horizontal="left"/>
    </xf>
    <xf numFmtId="2" fontId="3" fillId="0" borderId="0" xfId="0" applyNumberFormat="1" applyFont="1" applyAlignment="1">
      <alignment horizontal="center"/>
    </xf>
    <xf numFmtId="9" fontId="0" fillId="0" borderId="0" xfId="0" applyNumberFormat="1" applyFill="1" applyAlignment="1">
      <alignment horizontal="left"/>
    </xf>
    <xf numFmtId="0" fontId="0" fillId="0" borderId="0" xfId="0" applyFill="1" applyAlignment="1">
      <alignment horizontal="left"/>
    </xf>
    <xf numFmtId="49" fontId="0" fillId="0" borderId="0" xfId="0" applyNumberFormat="1" applyAlignment="1">
      <alignment horizontal="left" wrapText="1"/>
    </xf>
    <xf numFmtId="0" fontId="12" fillId="0" borderId="0" xfId="0" applyFont="1" applyAlignment="1">
      <alignment horizontal="left"/>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441150</xdr:colOff>
      <xdr:row>22</xdr:row>
      <xdr:rowOff>152400</xdr:rowOff>
    </xdr:from>
    <xdr:ext cx="1841851" cy="937629"/>
    <xdr:sp macro="" textlink="">
      <xdr:nvSpPr>
        <xdr:cNvPr id="2" name="Rectangle 1"/>
        <xdr:cNvSpPr/>
      </xdr:nvSpPr>
      <xdr:spPr>
        <a:xfrm>
          <a:off x="5346525" y="4305300"/>
          <a:ext cx="1841851"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PILOT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xdr:row>
      <xdr:rowOff>183649</xdr:rowOff>
    </xdr:from>
    <xdr:ext cx="3533775" cy="1595117"/>
    <xdr:sp macro="" textlink="">
      <xdr:nvSpPr>
        <xdr:cNvPr id="2" name="Rectangle 1"/>
        <xdr:cNvSpPr/>
      </xdr:nvSpPr>
      <xdr:spPr>
        <a:xfrm>
          <a:off x="0" y="1279024"/>
          <a:ext cx="3533775" cy="1595117"/>
        </a:xfrm>
        <a:prstGeom prst="rect">
          <a:avLst/>
        </a:prstGeom>
        <a:noFill/>
      </xdr:spPr>
      <xdr:txBody>
        <a:bodyPr wrap="square" lIns="91440" tIns="45720" rIns="91440" bIns="45720">
          <a:spAutoFit/>
        </a:bodyPr>
        <a:lstStyle/>
        <a:p>
          <a:pPr algn="ctr"/>
          <a:r>
            <a:rPr lang="en-US" sz="9600" b="0" cap="none" spc="0">
              <a:ln w="18415" cmpd="sng">
                <a:solidFill>
                  <a:srgbClr val="FFFFFF">
                    <a:alpha val="66000"/>
                  </a:srgbClr>
                </a:solidFill>
                <a:prstDash val="solid"/>
              </a:ln>
              <a:solidFill>
                <a:srgbClr val="FFFFFF">
                  <a:alpha val="46000"/>
                </a:srgbClr>
              </a:solidFill>
              <a:effectLst>
                <a:outerShdw blurRad="63500" dir="3600000" algn="tl" rotWithShape="0">
                  <a:srgbClr val="000000">
                    <a:alpha val="70000"/>
                  </a:srgbClr>
                </a:outerShdw>
              </a:effectLst>
            </a:rPr>
            <a:t>PILOT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183649</xdr:rowOff>
    </xdr:from>
    <xdr:ext cx="3533775" cy="1595117"/>
    <xdr:sp macro="" textlink="">
      <xdr:nvSpPr>
        <xdr:cNvPr id="2" name="Rectangle 1"/>
        <xdr:cNvSpPr/>
      </xdr:nvSpPr>
      <xdr:spPr>
        <a:xfrm>
          <a:off x="0" y="1279024"/>
          <a:ext cx="3533775" cy="1595117"/>
        </a:xfrm>
        <a:prstGeom prst="rect">
          <a:avLst/>
        </a:prstGeom>
        <a:noFill/>
      </xdr:spPr>
      <xdr:txBody>
        <a:bodyPr wrap="square" lIns="91440" tIns="45720" rIns="91440" bIns="45720">
          <a:spAutoFit/>
        </a:bodyPr>
        <a:lstStyle/>
        <a:p>
          <a:pPr algn="ctr"/>
          <a:r>
            <a:rPr lang="en-US" sz="9600" b="0" cap="none" spc="0">
              <a:ln w="18415" cmpd="sng">
                <a:solidFill>
                  <a:srgbClr val="FFFFFF">
                    <a:alpha val="66000"/>
                  </a:srgbClr>
                </a:solidFill>
                <a:prstDash val="solid"/>
              </a:ln>
              <a:solidFill>
                <a:srgbClr val="FFFFFF">
                  <a:alpha val="46000"/>
                </a:srgbClr>
              </a:solidFill>
              <a:effectLst>
                <a:outerShdw blurRad="63500" dir="3600000" algn="tl" rotWithShape="0">
                  <a:srgbClr val="000000">
                    <a:alpha val="70000"/>
                  </a:srgbClr>
                </a:outerShdw>
              </a:effectLst>
            </a:rPr>
            <a:t>PILOT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962025</xdr:colOff>
      <xdr:row>0</xdr:row>
      <xdr:rowOff>1</xdr:rowOff>
    </xdr:from>
    <xdr:ext cx="5838825" cy="1162049"/>
    <xdr:sp macro="" textlink="">
      <xdr:nvSpPr>
        <xdr:cNvPr id="2" name="Rectangle 1"/>
        <xdr:cNvSpPr/>
      </xdr:nvSpPr>
      <xdr:spPr>
        <a:xfrm>
          <a:off x="962025" y="1"/>
          <a:ext cx="5838825" cy="1162049"/>
        </a:xfrm>
        <a:prstGeom prst="rect">
          <a:avLst/>
        </a:prstGeom>
        <a:noFill/>
      </xdr:spPr>
      <xdr:txBody>
        <a:bodyPr wrap="square" lIns="91440" tIns="45720" rIns="91440" bIns="45720">
          <a:noAutofit/>
        </a:bodyPr>
        <a:lstStyle/>
        <a:p>
          <a:pPr algn="ctr"/>
          <a:r>
            <a:rPr lang="en-US" sz="9600" b="0" cap="none" spc="0">
              <a:ln w="18415" cmpd="sng">
                <a:solidFill>
                  <a:srgbClr val="FFFFFF">
                    <a:alpha val="66000"/>
                  </a:srgbClr>
                </a:solidFill>
                <a:prstDash val="solid"/>
              </a:ln>
              <a:solidFill>
                <a:srgbClr val="FFFFFF">
                  <a:alpha val="46000"/>
                </a:srgbClr>
              </a:solidFill>
              <a:effectLst>
                <a:outerShdw blurRad="63500" dir="3600000" algn="tl" rotWithShape="0">
                  <a:srgbClr val="000000">
                    <a:alpha val="70000"/>
                  </a:srgbClr>
                </a:outerShdw>
              </a:effectLst>
            </a:rPr>
            <a:t>PILOT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78"/>
  <sheetViews>
    <sheetView tabSelected="1" zoomScaleNormal="100" workbookViewId="0">
      <selection activeCell="C68" sqref="C68"/>
    </sheetView>
  </sheetViews>
  <sheetFormatPr defaultRowHeight="12.75" x14ac:dyDescent="0.2"/>
  <cols>
    <col min="1" max="1" width="67.7109375" style="1" customWidth="1"/>
    <col min="2" max="2" width="6" style="1" customWidth="1"/>
    <col min="3" max="3" width="7.28515625" style="1" customWidth="1"/>
    <col min="4" max="4" width="5.140625" style="1" customWidth="1"/>
    <col min="5" max="5" width="40.5703125" style="1" bestFit="1" customWidth="1"/>
    <col min="6" max="6" width="10.28515625" style="1" hidden="1" customWidth="1"/>
    <col min="7" max="254" width="9.140625" style="1"/>
    <col min="255" max="255" width="43.140625" style="1" customWidth="1"/>
    <col min="256" max="259" width="4" style="1" customWidth="1"/>
    <col min="260" max="260" width="57.140625" style="1" customWidth="1"/>
    <col min="261" max="261" width="6.7109375" style="1" customWidth="1"/>
    <col min="262" max="262" width="10.28515625" style="1" customWidth="1"/>
    <col min="263" max="510" width="9.140625" style="1"/>
    <col min="511" max="511" width="43.140625" style="1" customWidth="1"/>
    <col min="512" max="515" width="4" style="1" customWidth="1"/>
    <col min="516" max="516" width="57.140625" style="1" customWidth="1"/>
    <col min="517" max="517" width="6.7109375" style="1" customWidth="1"/>
    <col min="518" max="518" width="10.28515625" style="1" customWidth="1"/>
    <col min="519" max="766" width="9.140625" style="1"/>
    <col min="767" max="767" width="43.140625" style="1" customWidth="1"/>
    <col min="768" max="771" width="4" style="1" customWidth="1"/>
    <col min="772" max="772" width="57.140625" style="1" customWidth="1"/>
    <col min="773" max="773" width="6.7109375" style="1" customWidth="1"/>
    <col min="774" max="774" width="10.28515625" style="1" customWidth="1"/>
    <col min="775" max="1022" width="9.140625" style="1"/>
    <col min="1023" max="1023" width="43.140625" style="1" customWidth="1"/>
    <col min="1024" max="1027" width="4" style="1" customWidth="1"/>
    <col min="1028" max="1028" width="57.140625" style="1" customWidth="1"/>
    <col min="1029" max="1029" width="6.7109375" style="1" customWidth="1"/>
    <col min="1030" max="1030" width="10.28515625" style="1" customWidth="1"/>
    <col min="1031" max="1278" width="9.140625" style="1"/>
    <col min="1279" max="1279" width="43.140625" style="1" customWidth="1"/>
    <col min="1280" max="1283" width="4" style="1" customWidth="1"/>
    <col min="1284" max="1284" width="57.140625" style="1" customWidth="1"/>
    <col min="1285" max="1285" width="6.7109375" style="1" customWidth="1"/>
    <col min="1286" max="1286" width="10.28515625" style="1" customWidth="1"/>
    <col min="1287" max="1534" width="9.140625" style="1"/>
    <col min="1535" max="1535" width="43.140625" style="1" customWidth="1"/>
    <col min="1536" max="1539" width="4" style="1" customWidth="1"/>
    <col min="1540" max="1540" width="57.140625" style="1" customWidth="1"/>
    <col min="1541" max="1541" width="6.7109375" style="1" customWidth="1"/>
    <col min="1542" max="1542" width="10.28515625" style="1" customWidth="1"/>
    <col min="1543" max="1790" width="9.140625" style="1"/>
    <col min="1791" max="1791" width="43.140625" style="1" customWidth="1"/>
    <col min="1792" max="1795" width="4" style="1" customWidth="1"/>
    <col min="1796" max="1796" width="57.140625" style="1" customWidth="1"/>
    <col min="1797" max="1797" width="6.7109375" style="1" customWidth="1"/>
    <col min="1798" max="1798" width="10.28515625" style="1" customWidth="1"/>
    <col min="1799" max="2046" width="9.140625" style="1"/>
    <col min="2047" max="2047" width="43.140625" style="1" customWidth="1"/>
    <col min="2048" max="2051" width="4" style="1" customWidth="1"/>
    <col min="2052" max="2052" width="57.140625" style="1" customWidth="1"/>
    <col min="2053" max="2053" width="6.7109375" style="1" customWidth="1"/>
    <col min="2054" max="2054" width="10.28515625" style="1" customWidth="1"/>
    <col min="2055" max="2302" width="9.140625" style="1"/>
    <col min="2303" max="2303" width="43.140625" style="1" customWidth="1"/>
    <col min="2304" max="2307" width="4" style="1" customWidth="1"/>
    <col min="2308" max="2308" width="57.140625" style="1" customWidth="1"/>
    <col min="2309" max="2309" width="6.7109375" style="1" customWidth="1"/>
    <col min="2310" max="2310" width="10.28515625" style="1" customWidth="1"/>
    <col min="2311" max="2558" width="9.140625" style="1"/>
    <col min="2559" max="2559" width="43.140625" style="1" customWidth="1"/>
    <col min="2560" max="2563" width="4" style="1" customWidth="1"/>
    <col min="2564" max="2564" width="57.140625" style="1" customWidth="1"/>
    <col min="2565" max="2565" width="6.7109375" style="1" customWidth="1"/>
    <col min="2566" max="2566" width="10.28515625" style="1" customWidth="1"/>
    <col min="2567" max="2814" width="9.140625" style="1"/>
    <col min="2815" max="2815" width="43.140625" style="1" customWidth="1"/>
    <col min="2816" max="2819" width="4" style="1" customWidth="1"/>
    <col min="2820" max="2820" width="57.140625" style="1" customWidth="1"/>
    <col min="2821" max="2821" width="6.7109375" style="1" customWidth="1"/>
    <col min="2822" max="2822" width="10.28515625" style="1" customWidth="1"/>
    <col min="2823" max="3070" width="9.140625" style="1"/>
    <col min="3071" max="3071" width="43.140625" style="1" customWidth="1"/>
    <col min="3072" max="3075" width="4" style="1" customWidth="1"/>
    <col min="3076" max="3076" width="57.140625" style="1" customWidth="1"/>
    <col min="3077" max="3077" width="6.7109375" style="1" customWidth="1"/>
    <col min="3078" max="3078" width="10.28515625" style="1" customWidth="1"/>
    <col min="3079" max="3326" width="9.140625" style="1"/>
    <col min="3327" max="3327" width="43.140625" style="1" customWidth="1"/>
    <col min="3328" max="3331" width="4" style="1" customWidth="1"/>
    <col min="3332" max="3332" width="57.140625" style="1" customWidth="1"/>
    <col min="3333" max="3333" width="6.7109375" style="1" customWidth="1"/>
    <col min="3334" max="3334" width="10.28515625" style="1" customWidth="1"/>
    <col min="3335" max="3582" width="9.140625" style="1"/>
    <col min="3583" max="3583" width="43.140625" style="1" customWidth="1"/>
    <col min="3584" max="3587" width="4" style="1" customWidth="1"/>
    <col min="3588" max="3588" width="57.140625" style="1" customWidth="1"/>
    <col min="3589" max="3589" width="6.7109375" style="1" customWidth="1"/>
    <col min="3590" max="3590" width="10.28515625" style="1" customWidth="1"/>
    <col min="3591" max="3838" width="9.140625" style="1"/>
    <col min="3839" max="3839" width="43.140625" style="1" customWidth="1"/>
    <col min="3840" max="3843" width="4" style="1" customWidth="1"/>
    <col min="3844" max="3844" width="57.140625" style="1" customWidth="1"/>
    <col min="3845" max="3845" width="6.7109375" style="1" customWidth="1"/>
    <col min="3846" max="3846" width="10.28515625" style="1" customWidth="1"/>
    <col min="3847" max="4094" width="9.140625" style="1"/>
    <col min="4095" max="4095" width="43.140625" style="1" customWidth="1"/>
    <col min="4096" max="4099" width="4" style="1" customWidth="1"/>
    <col min="4100" max="4100" width="57.140625" style="1" customWidth="1"/>
    <col min="4101" max="4101" width="6.7109375" style="1" customWidth="1"/>
    <col min="4102" max="4102" width="10.28515625" style="1" customWidth="1"/>
    <col min="4103" max="4350" width="9.140625" style="1"/>
    <col min="4351" max="4351" width="43.140625" style="1" customWidth="1"/>
    <col min="4352" max="4355" width="4" style="1" customWidth="1"/>
    <col min="4356" max="4356" width="57.140625" style="1" customWidth="1"/>
    <col min="4357" max="4357" width="6.7109375" style="1" customWidth="1"/>
    <col min="4358" max="4358" width="10.28515625" style="1" customWidth="1"/>
    <col min="4359" max="4606" width="9.140625" style="1"/>
    <col min="4607" max="4607" width="43.140625" style="1" customWidth="1"/>
    <col min="4608" max="4611" width="4" style="1" customWidth="1"/>
    <col min="4612" max="4612" width="57.140625" style="1" customWidth="1"/>
    <col min="4613" max="4613" width="6.7109375" style="1" customWidth="1"/>
    <col min="4614" max="4614" width="10.28515625" style="1" customWidth="1"/>
    <col min="4615" max="4862" width="9.140625" style="1"/>
    <col min="4863" max="4863" width="43.140625" style="1" customWidth="1"/>
    <col min="4864" max="4867" width="4" style="1" customWidth="1"/>
    <col min="4868" max="4868" width="57.140625" style="1" customWidth="1"/>
    <col min="4869" max="4869" width="6.7109375" style="1" customWidth="1"/>
    <col min="4870" max="4870" width="10.28515625" style="1" customWidth="1"/>
    <col min="4871" max="5118" width="9.140625" style="1"/>
    <col min="5119" max="5119" width="43.140625" style="1" customWidth="1"/>
    <col min="5120" max="5123" width="4" style="1" customWidth="1"/>
    <col min="5124" max="5124" width="57.140625" style="1" customWidth="1"/>
    <col min="5125" max="5125" width="6.7109375" style="1" customWidth="1"/>
    <col min="5126" max="5126" width="10.28515625" style="1" customWidth="1"/>
    <col min="5127" max="5374" width="9.140625" style="1"/>
    <col min="5375" max="5375" width="43.140625" style="1" customWidth="1"/>
    <col min="5376" max="5379" width="4" style="1" customWidth="1"/>
    <col min="5380" max="5380" width="57.140625" style="1" customWidth="1"/>
    <col min="5381" max="5381" width="6.7109375" style="1" customWidth="1"/>
    <col min="5382" max="5382" width="10.28515625" style="1" customWidth="1"/>
    <col min="5383" max="5630" width="9.140625" style="1"/>
    <col min="5631" max="5631" width="43.140625" style="1" customWidth="1"/>
    <col min="5632" max="5635" width="4" style="1" customWidth="1"/>
    <col min="5636" max="5636" width="57.140625" style="1" customWidth="1"/>
    <col min="5637" max="5637" width="6.7109375" style="1" customWidth="1"/>
    <col min="5638" max="5638" width="10.28515625" style="1" customWidth="1"/>
    <col min="5639" max="5886" width="9.140625" style="1"/>
    <col min="5887" max="5887" width="43.140625" style="1" customWidth="1"/>
    <col min="5888" max="5891" width="4" style="1" customWidth="1"/>
    <col min="5892" max="5892" width="57.140625" style="1" customWidth="1"/>
    <col min="5893" max="5893" width="6.7109375" style="1" customWidth="1"/>
    <col min="5894" max="5894" width="10.28515625" style="1" customWidth="1"/>
    <col min="5895" max="6142" width="9.140625" style="1"/>
    <col min="6143" max="6143" width="43.140625" style="1" customWidth="1"/>
    <col min="6144" max="6147" width="4" style="1" customWidth="1"/>
    <col min="6148" max="6148" width="57.140625" style="1" customWidth="1"/>
    <col min="6149" max="6149" width="6.7109375" style="1" customWidth="1"/>
    <col min="6150" max="6150" width="10.28515625" style="1" customWidth="1"/>
    <col min="6151" max="6398" width="9.140625" style="1"/>
    <col min="6399" max="6399" width="43.140625" style="1" customWidth="1"/>
    <col min="6400" max="6403" width="4" style="1" customWidth="1"/>
    <col min="6404" max="6404" width="57.140625" style="1" customWidth="1"/>
    <col min="6405" max="6405" width="6.7109375" style="1" customWidth="1"/>
    <col min="6406" max="6406" width="10.28515625" style="1" customWidth="1"/>
    <col min="6407" max="6654" width="9.140625" style="1"/>
    <col min="6655" max="6655" width="43.140625" style="1" customWidth="1"/>
    <col min="6656" max="6659" width="4" style="1" customWidth="1"/>
    <col min="6660" max="6660" width="57.140625" style="1" customWidth="1"/>
    <col min="6661" max="6661" width="6.7109375" style="1" customWidth="1"/>
    <col min="6662" max="6662" width="10.28515625" style="1" customWidth="1"/>
    <col min="6663" max="6910" width="9.140625" style="1"/>
    <col min="6911" max="6911" width="43.140625" style="1" customWidth="1"/>
    <col min="6912" max="6915" width="4" style="1" customWidth="1"/>
    <col min="6916" max="6916" width="57.140625" style="1" customWidth="1"/>
    <col min="6917" max="6917" width="6.7109375" style="1" customWidth="1"/>
    <col min="6918" max="6918" width="10.28515625" style="1" customWidth="1"/>
    <col min="6919" max="7166" width="9.140625" style="1"/>
    <col min="7167" max="7167" width="43.140625" style="1" customWidth="1"/>
    <col min="7168" max="7171" width="4" style="1" customWidth="1"/>
    <col min="7172" max="7172" width="57.140625" style="1" customWidth="1"/>
    <col min="7173" max="7173" width="6.7109375" style="1" customWidth="1"/>
    <col min="7174" max="7174" width="10.28515625" style="1" customWidth="1"/>
    <col min="7175" max="7422" width="9.140625" style="1"/>
    <col min="7423" max="7423" width="43.140625" style="1" customWidth="1"/>
    <col min="7424" max="7427" width="4" style="1" customWidth="1"/>
    <col min="7428" max="7428" width="57.140625" style="1" customWidth="1"/>
    <col min="7429" max="7429" width="6.7109375" style="1" customWidth="1"/>
    <col min="7430" max="7430" width="10.28515625" style="1" customWidth="1"/>
    <col min="7431" max="7678" width="9.140625" style="1"/>
    <col min="7679" max="7679" width="43.140625" style="1" customWidth="1"/>
    <col min="7680" max="7683" width="4" style="1" customWidth="1"/>
    <col min="7684" max="7684" width="57.140625" style="1" customWidth="1"/>
    <col min="7685" max="7685" width="6.7109375" style="1" customWidth="1"/>
    <col min="7686" max="7686" width="10.28515625" style="1" customWidth="1"/>
    <col min="7687" max="7934" width="9.140625" style="1"/>
    <col min="7935" max="7935" width="43.140625" style="1" customWidth="1"/>
    <col min="7936" max="7939" width="4" style="1" customWidth="1"/>
    <col min="7940" max="7940" width="57.140625" style="1" customWidth="1"/>
    <col min="7941" max="7941" width="6.7109375" style="1" customWidth="1"/>
    <col min="7942" max="7942" width="10.28515625" style="1" customWidth="1"/>
    <col min="7943" max="8190" width="9.140625" style="1"/>
    <col min="8191" max="8191" width="43.140625" style="1" customWidth="1"/>
    <col min="8192" max="8195" width="4" style="1" customWidth="1"/>
    <col min="8196" max="8196" width="57.140625" style="1" customWidth="1"/>
    <col min="8197" max="8197" width="6.7109375" style="1" customWidth="1"/>
    <col min="8198" max="8198" width="10.28515625" style="1" customWidth="1"/>
    <col min="8199" max="8446" width="9.140625" style="1"/>
    <col min="8447" max="8447" width="43.140625" style="1" customWidth="1"/>
    <col min="8448" max="8451" width="4" style="1" customWidth="1"/>
    <col min="8452" max="8452" width="57.140625" style="1" customWidth="1"/>
    <col min="8453" max="8453" width="6.7109375" style="1" customWidth="1"/>
    <col min="8454" max="8454" width="10.28515625" style="1" customWidth="1"/>
    <col min="8455" max="8702" width="9.140625" style="1"/>
    <col min="8703" max="8703" width="43.140625" style="1" customWidth="1"/>
    <col min="8704" max="8707" width="4" style="1" customWidth="1"/>
    <col min="8708" max="8708" width="57.140625" style="1" customWidth="1"/>
    <col min="8709" max="8709" width="6.7109375" style="1" customWidth="1"/>
    <col min="8710" max="8710" width="10.28515625" style="1" customWidth="1"/>
    <col min="8711" max="8958" width="9.140625" style="1"/>
    <col min="8959" max="8959" width="43.140625" style="1" customWidth="1"/>
    <col min="8960" max="8963" width="4" style="1" customWidth="1"/>
    <col min="8964" max="8964" width="57.140625" style="1" customWidth="1"/>
    <col min="8965" max="8965" width="6.7109375" style="1" customWidth="1"/>
    <col min="8966" max="8966" width="10.28515625" style="1" customWidth="1"/>
    <col min="8967" max="9214" width="9.140625" style="1"/>
    <col min="9215" max="9215" width="43.140625" style="1" customWidth="1"/>
    <col min="9216" max="9219" width="4" style="1" customWidth="1"/>
    <col min="9220" max="9220" width="57.140625" style="1" customWidth="1"/>
    <col min="9221" max="9221" width="6.7109375" style="1" customWidth="1"/>
    <col min="9222" max="9222" width="10.28515625" style="1" customWidth="1"/>
    <col min="9223" max="9470" width="9.140625" style="1"/>
    <col min="9471" max="9471" width="43.140625" style="1" customWidth="1"/>
    <col min="9472" max="9475" width="4" style="1" customWidth="1"/>
    <col min="9476" max="9476" width="57.140625" style="1" customWidth="1"/>
    <col min="9477" max="9477" width="6.7109375" style="1" customWidth="1"/>
    <col min="9478" max="9478" width="10.28515625" style="1" customWidth="1"/>
    <col min="9479" max="9726" width="9.140625" style="1"/>
    <col min="9727" max="9727" width="43.140625" style="1" customWidth="1"/>
    <col min="9728" max="9731" width="4" style="1" customWidth="1"/>
    <col min="9732" max="9732" width="57.140625" style="1" customWidth="1"/>
    <col min="9733" max="9733" width="6.7109375" style="1" customWidth="1"/>
    <col min="9734" max="9734" width="10.28515625" style="1" customWidth="1"/>
    <col min="9735" max="9982" width="9.140625" style="1"/>
    <col min="9983" max="9983" width="43.140625" style="1" customWidth="1"/>
    <col min="9984" max="9987" width="4" style="1" customWidth="1"/>
    <col min="9988" max="9988" width="57.140625" style="1" customWidth="1"/>
    <col min="9989" max="9989" width="6.7109375" style="1" customWidth="1"/>
    <col min="9990" max="9990" width="10.28515625" style="1" customWidth="1"/>
    <col min="9991" max="10238" width="9.140625" style="1"/>
    <col min="10239" max="10239" width="43.140625" style="1" customWidth="1"/>
    <col min="10240" max="10243" width="4" style="1" customWidth="1"/>
    <col min="10244" max="10244" width="57.140625" style="1" customWidth="1"/>
    <col min="10245" max="10245" width="6.7109375" style="1" customWidth="1"/>
    <col min="10246" max="10246" width="10.28515625" style="1" customWidth="1"/>
    <col min="10247" max="10494" width="9.140625" style="1"/>
    <col min="10495" max="10495" width="43.140625" style="1" customWidth="1"/>
    <col min="10496" max="10499" width="4" style="1" customWidth="1"/>
    <col min="10500" max="10500" width="57.140625" style="1" customWidth="1"/>
    <col min="10501" max="10501" width="6.7109375" style="1" customWidth="1"/>
    <col min="10502" max="10502" width="10.28515625" style="1" customWidth="1"/>
    <col min="10503" max="10750" width="9.140625" style="1"/>
    <col min="10751" max="10751" width="43.140625" style="1" customWidth="1"/>
    <col min="10752" max="10755" width="4" style="1" customWidth="1"/>
    <col min="10756" max="10756" width="57.140625" style="1" customWidth="1"/>
    <col min="10757" max="10757" width="6.7109375" style="1" customWidth="1"/>
    <col min="10758" max="10758" width="10.28515625" style="1" customWidth="1"/>
    <col min="10759" max="11006" width="9.140625" style="1"/>
    <col min="11007" max="11007" width="43.140625" style="1" customWidth="1"/>
    <col min="11008" max="11011" width="4" style="1" customWidth="1"/>
    <col min="11012" max="11012" width="57.140625" style="1" customWidth="1"/>
    <col min="11013" max="11013" width="6.7109375" style="1" customWidth="1"/>
    <col min="11014" max="11014" width="10.28515625" style="1" customWidth="1"/>
    <col min="11015" max="11262" width="9.140625" style="1"/>
    <col min="11263" max="11263" width="43.140625" style="1" customWidth="1"/>
    <col min="11264" max="11267" width="4" style="1" customWidth="1"/>
    <col min="11268" max="11268" width="57.140625" style="1" customWidth="1"/>
    <col min="11269" max="11269" width="6.7109375" style="1" customWidth="1"/>
    <col min="11270" max="11270" width="10.28515625" style="1" customWidth="1"/>
    <col min="11271" max="11518" width="9.140625" style="1"/>
    <col min="11519" max="11519" width="43.140625" style="1" customWidth="1"/>
    <col min="11520" max="11523" width="4" style="1" customWidth="1"/>
    <col min="11524" max="11524" width="57.140625" style="1" customWidth="1"/>
    <col min="11525" max="11525" width="6.7109375" style="1" customWidth="1"/>
    <col min="11526" max="11526" width="10.28515625" style="1" customWidth="1"/>
    <col min="11527" max="11774" width="9.140625" style="1"/>
    <col min="11775" max="11775" width="43.140625" style="1" customWidth="1"/>
    <col min="11776" max="11779" width="4" style="1" customWidth="1"/>
    <col min="11780" max="11780" width="57.140625" style="1" customWidth="1"/>
    <col min="11781" max="11781" width="6.7109375" style="1" customWidth="1"/>
    <col min="11782" max="11782" width="10.28515625" style="1" customWidth="1"/>
    <col min="11783" max="12030" width="9.140625" style="1"/>
    <col min="12031" max="12031" width="43.140625" style="1" customWidth="1"/>
    <col min="12032" max="12035" width="4" style="1" customWidth="1"/>
    <col min="12036" max="12036" width="57.140625" style="1" customWidth="1"/>
    <col min="12037" max="12037" width="6.7109375" style="1" customWidth="1"/>
    <col min="12038" max="12038" width="10.28515625" style="1" customWidth="1"/>
    <col min="12039" max="12286" width="9.140625" style="1"/>
    <col min="12287" max="12287" width="43.140625" style="1" customWidth="1"/>
    <col min="12288" max="12291" width="4" style="1" customWidth="1"/>
    <col min="12292" max="12292" width="57.140625" style="1" customWidth="1"/>
    <col min="12293" max="12293" width="6.7109375" style="1" customWidth="1"/>
    <col min="12294" max="12294" width="10.28515625" style="1" customWidth="1"/>
    <col min="12295" max="12542" width="9.140625" style="1"/>
    <col min="12543" max="12543" width="43.140625" style="1" customWidth="1"/>
    <col min="12544" max="12547" width="4" style="1" customWidth="1"/>
    <col min="12548" max="12548" width="57.140625" style="1" customWidth="1"/>
    <col min="12549" max="12549" width="6.7109375" style="1" customWidth="1"/>
    <col min="12550" max="12550" width="10.28515625" style="1" customWidth="1"/>
    <col min="12551" max="12798" width="9.140625" style="1"/>
    <col min="12799" max="12799" width="43.140625" style="1" customWidth="1"/>
    <col min="12800" max="12803" width="4" style="1" customWidth="1"/>
    <col min="12804" max="12804" width="57.140625" style="1" customWidth="1"/>
    <col min="12805" max="12805" width="6.7109375" style="1" customWidth="1"/>
    <col min="12806" max="12806" width="10.28515625" style="1" customWidth="1"/>
    <col min="12807" max="13054" width="9.140625" style="1"/>
    <col min="13055" max="13055" width="43.140625" style="1" customWidth="1"/>
    <col min="13056" max="13059" width="4" style="1" customWidth="1"/>
    <col min="13060" max="13060" width="57.140625" style="1" customWidth="1"/>
    <col min="13061" max="13061" width="6.7109375" style="1" customWidth="1"/>
    <col min="13062" max="13062" width="10.28515625" style="1" customWidth="1"/>
    <col min="13063" max="13310" width="9.140625" style="1"/>
    <col min="13311" max="13311" width="43.140625" style="1" customWidth="1"/>
    <col min="13312" max="13315" width="4" style="1" customWidth="1"/>
    <col min="13316" max="13316" width="57.140625" style="1" customWidth="1"/>
    <col min="13317" max="13317" width="6.7109375" style="1" customWidth="1"/>
    <col min="13318" max="13318" width="10.28515625" style="1" customWidth="1"/>
    <col min="13319" max="13566" width="9.140625" style="1"/>
    <col min="13567" max="13567" width="43.140625" style="1" customWidth="1"/>
    <col min="13568" max="13571" width="4" style="1" customWidth="1"/>
    <col min="13572" max="13572" width="57.140625" style="1" customWidth="1"/>
    <col min="13573" max="13573" width="6.7109375" style="1" customWidth="1"/>
    <col min="13574" max="13574" width="10.28515625" style="1" customWidth="1"/>
    <col min="13575" max="13822" width="9.140625" style="1"/>
    <col min="13823" max="13823" width="43.140625" style="1" customWidth="1"/>
    <col min="13824" max="13827" width="4" style="1" customWidth="1"/>
    <col min="13828" max="13828" width="57.140625" style="1" customWidth="1"/>
    <col min="13829" max="13829" width="6.7109375" style="1" customWidth="1"/>
    <col min="13830" max="13830" width="10.28515625" style="1" customWidth="1"/>
    <col min="13831" max="14078" width="9.140625" style="1"/>
    <col min="14079" max="14079" width="43.140625" style="1" customWidth="1"/>
    <col min="14080" max="14083" width="4" style="1" customWidth="1"/>
    <col min="14084" max="14084" width="57.140625" style="1" customWidth="1"/>
    <col min="14085" max="14085" width="6.7109375" style="1" customWidth="1"/>
    <col min="14086" max="14086" width="10.28515625" style="1" customWidth="1"/>
    <col min="14087" max="14334" width="9.140625" style="1"/>
    <col min="14335" max="14335" width="43.140625" style="1" customWidth="1"/>
    <col min="14336" max="14339" width="4" style="1" customWidth="1"/>
    <col min="14340" max="14340" width="57.140625" style="1" customWidth="1"/>
    <col min="14341" max="14341" width="6.7109375" style="1" customWidth="1"/>
    <col min="14342" max="14342" width="10.28515625" style="1" customWidth="1"/>
    <col min="14343" max="14590" width="9.140625" style="1"/>
    <col min="14591" max="14591" width="43.140625" style="1" customWidth="1"/>
    <col min="14592" max="14595" width="4" style="1" customWidth="1"/>
    <col min="14596" max="14596" width="57.140625" style="1" customWidth="1"/>
    <col min="14597" max="14597" width="6.7109375" style="1" customWidth="1"/>
    <col min="14598" max="14598" width="10.28515625" style="1" customWidth="1"/>
    <col min="14599" max="14846" width="9.140625" style="1"/>
    <col min="14847" max="14847" width="43.140625" style="1" customWidth="1"/>
    <col min="14848" max="14851" width="4" style="1" customWidth="1"/>
    <col min="14852" max="14852" width="57.140625" style="1" customWidth="1"/>
    <col min="14853" max="14853" width="6.7109375" style="1" customWidth="1"/>
    <col min="14854" max="14854" width="10.28515625" style="1" customWidth="1"/>
    <col min="14855" max="15102" width="9.140625" style="1"/>
    <col min="15103" max="15103" width="43.140625" style="1" customWidth="1"/>
    <col min="15104" max="15107" width="4" style="1" customWidth="1"/>
    <col min="15108" max="15108" width="57.140625" style="1" customWidth="1"/>
    <col min="15109" max="15109" width="6.7109375" style="1" customWidth="1"/>
    <col min="15110" max="15110" width="10.28515625" style="1" customWidth="1"/>
    <col min="15111" max="15358" width="9.140625" style="1"/>
    <col min="15359" max="15359" width="43.140625" style="1" customWidth="1"/>
    <col min="15360" max="15363" width="4" style="1" customWidth="1"/>
    <col min="15364" max="15364" width="57.140625" style="1" customWidth="1"/>
    <col min="15365" max="15365" width="6.7109375" style="1" customWidth="1"/>
    <col min="15366" max="15366" width="10.28515625" style="1" customWidth="1"/>
    <col min="15367" max="15614" width="9.140625" style="1"/>
    <col min="15615" max="15615" width="43.140625" style="1" customWidth="1"/>
    <col min="15616" max="15619" width="4" style="1" customWidth="1"/>
    <col min="15620" max="15620" width="57.140625" style="1" customWidth="1"/>
    <col min="15621" max="15621" width="6.7109375" style="1" customWidth="1"/>
    <col min="15622" max="15622" width="10.28515625" style="1" customWidth="1"/>
    <col min="15623" max="15870" width="9.140625" style="1"/>
    <col min="15871" max="15871" width="43.140625" style="1" customWidth="1"/>
    <col min="15872" max="15875" width="4" style="1" customWidth="1"/>
    <col min="15876" max="15876" width="57.140625" style="1" customWidth="1"/>
    <col min="15877" max="15877" width="6.7109375" style="1" customWidth="1"/>
    <col min="15878" max="15878" width="10.28515625" style="1" customWidth="1"/>
    <col min="15879" max="16126" width="9.140625" style="1"/>
    <col min="16127" max="16127" width="43.140625" style="1" customWidth="1"/>
    <col min="16128" max="16131" width="4" style="1" customWidth="1"/>
    <col min="16132" max="16132" width="57.140625" style="1" customWidth="1"/>
    <col min="16133" max="16133" width="6.7109375" style="1" customWidth="1"/>
    <col min="16134" max="16134" width="10.28515625" style="1" customWidth="1"/>
    <col min="16135" max="16384" width="9.140625" style="1"/>
  </cols>
  <sheetData>
    <row r="2" spans="1:8" s="164" customFormat="1" ht="13.7" customHeight="1" thickBot="1" x14ac:dyDescent="0.3">
      <c r="A2" s="186" t="s">
        <v>0</v>
      </c>
      <c r="B2" s="186"/>
      <c r="C2" s="186"/>
      <c r="D2" s="186"/>
      <c r="E2" s="186"/>
      <c r="F2" s="186"/>
    </row>
    <row r="3" spans="1:8" s="164" customFormat="1" ht="13.7" customHeight="1" thickBot="1" x14ac:dyDescent="0.3">
      <c r="A3" s="203" t="s">
        <v>1</v>
      </c>
      <c r="B3" s="234" t="s">
        <v>2</v>
      </c>
      <c r="C3" s="234"/>
      <c r="D3" s="234"/>
      <c r="E3" s="204"/>
      <c r="F3" s="158"/>
    </row>
    <row r="4" spans="1:8" s="164" customFormat="1" ht="13.7" customHeight="1" thickBot="1" x14ac:dyDescent="0.25">
      <c r="A4" s="205"/>
      <c r="B4" s="234" t="s">
        <v>3</v>
      </c>
      <c r="C4" s="234"/>
      <c r="D4" s="234"/>
      <c r="E4" s="204"/>
      <c r="F4" s="201"/>
    </row>
    <row r="5" spans="1:8" s="164" customFormat="1" ht="13.7" customHeight="1" thickBot="1" x14ac:dyDescent="0.25">
      <c r="A5" s="206"/>
      <c r="B5" s="234" t="s">
        <v>5</v>
      </c>
      <c r="C5" s="234"/>
      <c r="D5" s="234"/>
      <c r="E5" s="204"/>
      <c r="F5" s="201"/>
    </row>
    <row r="6" spans="1:8" s="164" customFormat="1" ht="13.7" customHeight="1" thickBot="1" x14ac:dyDescent="0.25">
      <c r="A6" s="207" t="s">
        <v>198</v>
      </c>
      <c r="B6" s="235" t="s">
        <v>4</v>
      </c>
      <c r="C6" s="235"/>
      <c r="D6" s="235"/>
      <c r="E6" s="204"/>
      <c r="F6" s="202"/>
    </row>
    <row r="7" spans="1:8" s="172" customFormat="1" ht="18" customHeight="1" thickTop="1" thickBot="1" x14ac:dyDescent="0.3">
      <c r="A7" s="208"/>
      <c r="B7" s="208"/>
      <c r="C7" s="208"/>
      <c r="D7" s="208"/>
      <c r="E7" s="200"/>
      <c r="F7" s="183"/>
    </row>
    <row r="8" spans="1:8" s="172" customFormat="1" ht="18" customHeight="1" thickTop="1" thickBot="1" x14ac:dyDescent="0.3">
      <c r="A8" s="209" t="s">
        <v>6</v>
      </c>
      <c r="B8" s="210" t="s">
        <v>176</v>
      </c>
      <c r="C8" s="210" t="s">
        <v>177</v>
      </c>
      <c r="D8" s="210" t="s">
        <v>7</v>
      </c>
      <c r="E8" s="193" t="s">
        <v>8</v>
      </c>
      <c r="F8" s="185"/>
    </row>
    <row r="9" spans="1:8" s="172" customFormat="1" ht="18" customHeight="1" thickTop="1" thickBot="1" x14ac:dyDescent="0.3">
      <c r="A9" s="211" t="s">
        <v>9</v>
      </c>
      <c r="B9" s="211"/>
      <c r="C9" s="211"/>
      <c r="D9" s="211"/>
      <c r="E9" s="175"/>
      <c r="F9" s="174"/>
      <c r="H9" s="176"/>
    </row>
    <row r="10" spans="1:8" s="172" customFormat="1" ht="18" customHeight="1" thickTop="1" thickBot="1" x14ac:dyDescent="0.3">
      <c r="A10" s="212" t="s">
        <v>227</v>
      </c>
      <c r="B10" s="212"/>
      <c r="C10" s="212"/>
      <c r="D10" s="212"/>
      <c r="E10" s="180"/>
      <c r="F10" s="179"/>
    </row>
    <row r="11" spans="1:8" s="172" customFormat="1" ht="18" customHeight="1" thickTop="1" thickBot="1" x14ac:dyDescent="0.3">
      <c r="A11" s="212" t="s">
        <v>228</v>
      </c>
      <c r="B11" s="212"/>
      <c r="C11" s="212"/>
      <c r="D11" s="213"/>
      <c r="E11" s="180"/>
      <c r="F11" s="179"/>
    </row>
    <row r="12" spans="1:8" s="172" customFormat="1" ht="18" customHeight="1" thickTop="1" thickBot="1" x14ac:dyDescent="0.3">
      <c r="A12" s="214" t="s">
        <v>10</v>
      </c>
      <c r="B12" s="214"/>
      <c r="C12" s="214"/>
      <c r="D12" s="214"/>
      <c r="E12" s="194"/>
      <c r="F12" s="188"/>
    </row>
    <row r="13" spans="1:8" s="172" customFormat="1" ht="18" customHeight="1" thickTop="1" thickBot="1" x14ac:dyDescent="0.3">
      <c r="A13" s="212" t="s">
        <v>202</v>
      </c>
      <c r="B13" s="212"/>
      <c r="C13" s="212"/>
      <c r="D13" s="213"/>
      <c r="E13" s="178"/>
      <c r="F13" s="182"/>
    </row>
    <row r="14" spans="1:8" s="172" customFormat="1" ht="18" customHeight="1" thickTop="1" thickBot="1" x14ac:dyDescent="0.3">
      <c r="A14" s="212" t="s">
        <v>203</v>
      </c>
      <c r="B14" s="212"/>
      <c r="C14" s="212"/>
      <c r="D14" s="213"/>
      <c r="E14" s="178"/>
      <c r="F14" s="177"/>
    </row>
    <row r="15" spans="1:8" s="172" customFormat="1" ht="18" customHeight="1" thickTop="1" thickBot="1" x14ac:dyDescent="0.3">
      <c r="A15" s="212" t="s">
        <v>229</v>
      </c>
      <c r="B15" s="212"/>
      <c r="C15" s="212"/>
      <c r="D15" s="213"/>
      <c r="E15" s="178"/>
      <c r="F15" s="178"/>
    </row>
    <row r="16" spans="1:8" s="172" customFormat="1" ht="18" customHeight="1" thickTop="1" thickBot="1" x14ac:dyDescent="0.3">
      <c r="A16" s="211" t="s">
        <v>20</v>
      </c>
      <c r="B16" s="211"/>
      <c r="C16" s="211"/>
      <c r="D16" s="211"/>
      <c r="E16" s="175"/>
      <c r="F16" s="175"/>
    </row>
    <row r="17" spans="1:6" s="172" customFormat="1" ht="18" customHeight="1" thickTop="1" thickBot="1" x14ac:dyDescent="0.3">
      <c r="A17" s="212" t="s">
        <v>230</v>
      </c>
      <c r="B17" s="212"/>
      <c r="C17" s="212"/>
      <c r="D17" s="213"/>
      <c r="E17" s="180"/>
      <c r="F17" s="179"/>
    </row>
    <row r="18" spans="1:6" s="172" customFormat="1" ht="18" customHeight="1" thickTop="1" thickBot="1" x14ac:dyDescent="0.3">
      <c r="A18" s="215" t="s">
        <v>231</v>
      </c>
      <c r="B18" s="212"/>
      <c r="C18" s="212"/>
      <c r="D18" s="213"/>
      <c r="E18" s="180"/>
      <c r="F18" s="180"/>
    </row>
    <row r="19" spans="1:6" s="172" customFormat="1" ht="18" customHeight="1" thickTop="1" thickBot="1" x14ac:dyDescent="0.3">
      <c r="A19" s="212" t="s">
        <v>232</v>
      </c>
      <c r="B19" s="212"/>
      <c r="C19" s="212"/>
      <c r="D19" s="213"/>
      <c r="E19" s="180"/>
      <c r="F19" s="180"/>
    </row>
    <row r="20" spans="1:6" s="172" customFormat="1" ht="18" customHeight="1" thickTop="1" thickBot="1" x14ac:dyDescent="0.3">
      <c r="A20" s="212" t="s">
        <v>233</v>
      </c>
      <c r="B20" s="212"/>
      <c r="C20" s="212"/>
      <c r="D20" s="212"/>
      <c r="E20" s="180"/>
      <c r="F20" s="180"/>
    </row>
    <row r="21" spans="1:6" s="172" customFormat="1" ht="18" customHeight="1" thickTop="1" thickBot="1" x14ac:dyDescent="0.3">
      <c r="A21" s="212" t="s">
        <v>234</v>
      </c>
      <c r="B21" s="212"/>
      <c r="C21" s="212"/>
      <c r="D21" s="213"/>
      <c r="E21" s="180"/>
      <c r="F21" s="180"/>
    </row>
    <row r="22" spans="1:6" s="172" customFormat="1" ht="18" customHeight="1" thickTop="1" thickBot="1" x14ac:dyDescent="0.3">
      <c r="A22" s="216" t="s">
        <v>235</v>
      </c>
      <c r="B22" s="212"/>
      <c r="C22" s="212"/>
      <c r="D22" s="213"/>
      <c r="E22" s="180"/>
      <c r="F22" s="180"/>
    </row>
    <row r="23" spans="1:6" s="172" customFormat="1" ht="18" customHeight="1" thickTop="1" thickBot="1" x14ac:dyDescent="0.3">
      <c r="A23" s="215" t="s">
        <v>236</v>
      </c>
      <c r="B23" s="217"/>
      <c r="C23" s="217"/>
      <c r="D23" s="213"/>
      <c r="E23" s="184"/>
      <c r="F23" s="184"/>
    </row>
    <row r="24" spans="1:6" s="172" customFormat="1" ht="18" customHeight="1" thickTop="1" thickBot="1" x14ac:dyDescent="0.3">
      <c r="A24" s="218" t="s">
        <v>26</v>
      </c>
      <c r="B24" s="219"/>
      <c r="C24" s="219"/>
      <c r="D24" s="220"/>
      <c r="E24" s="184"/>
      <c r="F24" s="184"/>
    </row>
    <row r="25" spans="1:6" s="172" customFormat="1" ht="18" customHeight="1" thickTop="1" thickBot="1" x14ac:dyDescent="0.3">
      <c r="A25" s="221" t="s">
        <v>237</v>
      </c>
      <c r="B25" s="217"/>
      <c r="C25" s="217"/>
      <c r="D25" s="213"/>
      <c r="E25" s="184"/>
      <c r="F25" s="184"/>
    </row>
    <row r="26" spans="1:6" s="172" customFormat="1" ht="18" customHeight="1" thickTop="1" thickBot="1" x14ac:dyDescent="0.3">
      <c r="A26" s="221" t="s">
        <v>238</v>
      </c>
      <c r="B26" s="217"/>
      <c r="C26" s="217"/>
      <c r="D26" s="213"/>
      <c r="E26" s="184"/>
      <c r="F26" s="184"/>
    </row>
    <row r="27" spans="1:6" s="172" customFormat="1" ht="18" customHeight="1" thickTop="1" thickBot="1" x14ac:dyDescent="0.3">
      <c r="A27" s="221" t="s">
        <v>239</v>
      </c>
      <c r="B27" s="217"/>
      <c r="C27" s="217"/>
      <c r="D27" s="213"/>
      <c r="E27" s="184"/>
      <c r="F27" s="184"/>
    </row>
    <row r="28" spans="1:6" s="172" customFormat="1" ht="18" customHeight="1" thickTop="1" thickBot="1" x14ac:dyDescent="0.3">
      <c r="A28" s="221" t="s">
        <v>240</v>
      </c>
      <c r="B28" s="217"/>
      <c r="C28" s="217"/>
      <c r="D28" s="213"/>
      <c r="E28" s="184"/>
      <c r="F28" s="184"/>
    </row>
    <row r="29" spans="1:6" s="172" customFormat="1" ht="18" customHeight="1" thickTop="1" thickBot="1" x14ac:dyDescent="0.3">
      <c r="A29" s="221" t="s">
        <v>241</v>
      </c>
      <c r="B29" s="217"/>
      <c r="C29" s="217"/>
      <c r="D29" s="213"/>
      <c r="E29" s="184"/>
      <c r="F29" s="184"/>
    </row>
    <row r="30" spans="1:6" s="172" customFormat="1" ht="18" customHeight="1" thickTop="1" thickBot="1" x14ac:dyDescent="0.3">
      <c r="A30" s="221" t="s">
        <v>242</v>
      </c>
      <c r="B30" s="217"/>
      <c r="C30" s="217"/>
      <c r="D30" s="213"/>
      <c r="E30" s="184"/>
      <c r="F30" s="184"/>
    </row>
    <row r="31" spans="1:6" s="172" customFormat="1" ht="18" customHeight="1" thickTop="1" thickBot="1" x14ac:dyDescent="0.3">
      <c r="A31" s="221" t="s">
        <v>243</v>
      </c>
      <c r="B31" s="217"/>
      <c r="C31" s="217"/>
      <c r="D31" s="213"/>
      <c r="E31" s="184"/>
      <c r="F31" s="184"/>
    </row>
    <row r="32" spans="1:6" s="172" customFormat="1" ht="18" customHeight="1" thickTop="1" thickBot="1" x14ac:dyDescent="0.3">
      <c r="A32" s="221" t="s">
        <v>244</v>
      </c>
      <c r="B32" s="217"/>
      <c r="C32" s="217"/>
      <c r="D32" s="213"/>
      <c r="E32" s="184"/>
      <c r="F32" s="184"/>
    </row>
    <row r="33" spans="1:6" s="172" customFormat="1" ht="18" customHeight="1" thickTop="1" thickBot="1" x14ac:dyDescent="0.3">
      <c r="A33" s="221" t="s">
        <v>245</v>
      </c>
      <c r="B33" s="217"/>
      <c r="C33" s="217"/>
      <c r="D33" s="222"/>
      <c r="E33" s="178"/>
      <c r="F33" s="178"/>
    </row>
    <row r="34" spans="1:6" s="172" customFormat="1" ht="18" customHeight="1" thickTop="1" thickBot="1" x14ac:dyDescent="0.3">
      <c r="A34" s="221" t="s">
        <v>246</v>
      </c>
      <c r="B34" s="217"/>
      <c r="C34" s="217"/>
      <c r="D34" s="222"/>
      <c r="E34" s="178"/>
      <c r="F34" s="178"/>
    </row>
    <row r="35" spans="1:6" s="172" customFormat="1" ht="18" customHeight="1" thickTop="1" thickBot="1" x14ac:dyDescent="0.3">
      <c r="A35" s="223" t="s">
        <v>247</v>
      </c>
      <c r="B35" s="217"/>
      <c r="C35" s="217"/>
      <c r="D35" s="222"/>
      <c r="E35" s="178"/>
      <c r="F35" s="178"/>
    </row>
    <row r="36" spans="1:6" s="172" customFormat="1" ht="18" customHeight="1" thickTop="1" thickBot="1" x14ac:dyDescent="0.3">
      <c r="A36" s="221" t="s">
        <v>248</v>
      </c>
      <c r="B36" s="217"/>
      <c r="C36" s="217"/>
      <c r="D36" s="212"/>
      <c r="E36" s="178"/>
      <c r="F36" s="178"/>
    </row>
    <row r="37" spans="1:6" s="172" customFormat="1" ht="18" customHeight="1" thickTop="1" thickBot="1" x14ac:dyDescent="0.3">
      <c r="A37" s="221" t="s">
        <v>249</v>
      </c>
      <c r="B37" s="217"/>
      <c r="C37" s="217"/>
      <c r="D37" s="212"/>
      <c r="E37" s="178"/>
      <c r="F37" s="178"/>
    </row>
    <row r="38" spans="1:6" s="172" customFormat="1" ht="18" customHeight="1" thickTop="1" thickBot="1" x14ac:dyDescent="0.3">
      <c r="A38" s="221" t="s">
        <v>250</v>
      </c>
      <c r="B38" s="217"/>
      <c r="C38" s="217"/>
      <c r="D38" s="212"/>
      <c r="E38" s="178"/>
      <c r="F38" s="178"/>
    </row>
    <row r="39" spans="1:6" s="172" customFormat="1" ht="18" customHeight="1" thickTop="1" thickBot="1" x14ac:dyDescent="0.3">
      <c r="A39" s="221" t="s">
        <v>251</v>
      </c>
      <c r="B39" s="217"/>
      <c r="C39" s="217"/>
      <c r="D39" s="217"/>
      <c r="E39" s="178"/>
      <c r="F39" s="178"/>
    </row>
    <row r="40" spans="1:6" s="172" customFormat="1" ht="18" customHeight="1" thickTop="1" thickBot="1" x14ac:dyDescent="0.3">
      <c r="A40" s="221" t="s">
        <v>252</v>
      </c>
      <c r="B40" s="217"/>
      <c r="C40" s="217"/>
      <c r="D40" s="213"/>
      <c r="E40" s="178"/>
      <c r="F40" s="178"/>
    </row>
    <row r="41" spans="1:6" s="172" customFormat="1" ht="18" customHeight="1" thickTop="1" thickBot="1" x14ac:dyDescent="0.35">
      <c r="A41" s="224" t="s">
        <v>253</v>
      </c>
      <c r="B41" s="217"/>
      <c r="C41" s="217"/>
      <c r="D41" s="213"/>
      <c r="E41" s="178"/>
      <c r="F41" s="178"/>
    </row>
    <row r="42" spans="1:6" s="172" customFormat="1" ht="18" customHeight="1" thickTop="1" thickBot="1" x14ac:dyDescent="0.3">
      <c r="A42" s="223" t="s">
        <v>254</v>
      </c>
      <c r="B42" s="217"/>
      <c r="C42" s="217"/>
      <c r="D42" s="217"/>
      <c r="E42" s="180"/>
      <c r="F42" s="180"/>
    </row>
    <row r="43" spans="1:6" s="172" customFormat="1" ht="18" customHeight="1" thickTop="1" thickBot="1" x14ac:dyDescent="0.3">
      <c r="A43" s="223" t="s">
        <v>255</v>
      </c>
      <c r="B43" s="217"/>
      <c r="C43" s="217"/>
      <c r="D43" s="213"/>
      <c r="E43" s="178"/>
      <c r="F43" s="178"/>
    </row>
    <row r="44" spans="1:6" s="172" customFormat="1" ht="18" customHeight="1" thickTop="1" thickBot="1" x14ac:dyDescent="0.35">
      <c r="A44" s="225" t="s">
        <v>256</v>
      </c>
      <c r="B44" s="217"/>
      <c r="C44" s="217"/>
      <c r="D44" s="217"/>
      <c r="E44" s="178"/>
      <c r="F44" s="178"/>
    </row>
    <row r="45" spans="1:6" s="172" customFormat="1" ht="18" customHeight="1" thickTop="1" thickBot="1" x14ac:dyDescent="0.3">
      <c r="A45" s="218" t="s">
        <v>36</v>
      </c>
      <c r="B45" s="226"/>
      <c r="C45" s="226"/>
      <c r="D45" s="227"/>
      <c r="E45" s="180"/>
      <c r="F45" s="180"/>
    </row>
    <row r="46" spans="1:6" s="172" customFormat="1" ht="18" customHeight="1" thickTop="1" thickBot="1" x14ac:dyDescent="0.3">
      <c r="A46" s="228" t="s">
        <v>257</v>
      </c>
      <c r="B46" s="212"/>
      <c r="C46" s="212"/>
      <c r="D46" s="213"/>
      <c r="E46" s="180"/>
      <c r="F46" s="180"/>
    </row>
    <row r="47" spans="1:6" s="172" customFormat="1" ht="18" customHeight="1" thickTop="1" thickBot="1" x14ac:dyDescent="0.3">
      <c r="A47" s="229" t="s">
        <v>258</v>
      </c>
      <c r="B47" s="212"/>
      <c r="C47" s="212"/>
      <c r="D47" s="212"/>
      <c r="E47" s="180"/>
      <c r="F47" s="180"/>
    </row>
    <row r="48" spans="1:6" s="172" customFormat="1" ht="18" customHeight="1" thickTop="1" thickBot="1" x14ac:dyDescent="0.35">
      <c r="A48" s="224" t="s">
        <v>259</v>
      </c>
      <c r="B48" s="212"/>
      <c r="C48" s="212"/>
      <c r="D48" s="222"/>
      <c r="E48" s="178"/>
      <c r="F48" s="178"/>
    </row>
    <row r="49" spans="1:6" s="172" customFormat="1" ht="18" customHeight="1" thickTop="1" thickBot="1" x14ac:dyDescent="0.3">
      <c r="A49" s="229" t="s">
        <v>260</v>
      </c>
      <c r="B49" s="212"/>
      <c r="C49" s="212"/>
      <c r="D49" s="213"/>
      <c r="E49" s="178"/>
      <c r="F49" s="178"/>
    </row>
    <row r="50" spans="1:6" s="172" customFormat="1" ht="18" customHeight="1" thickTop="1" thickBot="1" x14ac:dyDescent="0.3">
      <c r="A50" s="218" t="s">
        <v>37</v>
      </c>
      <c r="B50" s="230"/>
      <c r="C50" s="230"/>
      <c r="D50" s="230"/>
      <c r="E50" s="178"/>
      <c r="F50" s="178"/>
    </row>
    <row r="51" spans="1:6" s="172" customFormat="1" ht="18" customHeight="1" thickTop="1" thickBot="1" x14ac:dyDescent="0.3">
      <c r="A51" s="223" t="s">
        <v>261</v>
      </c>
      <c r="B51" s="212"/>
      <c r="C51" s="212"/>
      <c r="D51" s="213"/>
      <c r="E51" s="178"/>
      <c r="F51" s="178"/>
    </row>
    <row r="52" spans="1:6" s="172" customFormat="1" ht="18" customHeight="1" thickTop="1" thickBot="1" x14ac:dyDescent="0.3">
      <c r="A52" s="223" t="s">
        <v>262</v>
      </c>
      <c r="B52" s="212"/>
      <c r="C52" s="212"/>
      <c r="D52" s="213"/>
      <c r="E52" s="178"/>
      <c r="F52" s="178"/>
    </row>
    <row r="53" spans="1:6" s="172" customFormat="1" ht="18" customHeight="1" thickTop="1" thickBot="1" x14ac:dyDescent="0.3">
      <c r="A53" s="223" t="s">
        <v>263</v>
      </c>
      <c r="B53" s="212"/>
      <c r="C53" s="212"/>
      <c r="D53" s="213"/>
      <c r="E53" s="178"/>
      <c r="F53" s="178"/>
    </row>
    <row r="54" spans="1:6" s="172" customFormat="1" ht="18" customHeight="1" thickTop="1" thickBot="1" x14ac:dyDescent="0.3">
      <c r="A54" s="223" t="s">
        <v>264</v>
      </c>
      <c r="B54" s="212"/>
      <c r="C54" s="212"/>
      <c r="D54" s="213"/>
      <c r="E54" s="178"/>
      <c r="F54" s="178"/>
    </row>
    <row r="55" spans="1:6" s="172" customFormat="1" ht="18" customHeight="1" thickTop="1" thickBot="1" x14ac:dyDescent="0.3">
      <c r="A55" s="223" t="s">
        <v>265</v>
      </c>
      <c r="B55" s="212"/>
      <c r="C55" s="212"/>
      <c r="D55" s="213"/>
      <c r="E55" s="178"/>
      <c r="F55" s="178"/>
    </row>
    <row r="56" spans="1:6" s="172" customFormat="1" ht="18" customHeight="1" thickTop="1" thickBot="1" x14ac:dyDescent="0.3">
      <c r="A56" s="223" t="s">
        <v>266</v>
      </c>
      <c r="B56" s="212"/>
      <c r="C56" s="212"/>
      <c r="D56" s="213"/>
      <c r="E56" s="195"/>
      <c r="F56" s="178"/>
    </row>
    <row r="57" spans="1:6" s="172" customFormat="1" ht="18" customHeight="1" thickTop="1" thickBot="1" x14ac:dyDescent="0.3">
      <c r="A57" s="209" t="s">
        <v>6</v>
      </c>
      <c r="B57" s="210" t="s">
        <v>176</v>
      </c>
      <c r="C57" s="210" t="s">
        <v>177</v>
      </c>
      <c r="D57" s="210" t="s">
        <v>7</v>
      </c>
      <c r="E57" s="178"/>
      <c r="F57" s="178"/>
    </row>
    <row r="58" spans="1:6" s="172" customFormat="1" ht="18" customHeight="1" thickTop="1" thickBot="1" x14ac:dyDescent="0.3">
      <c r="A58" s="218" t="s">
        <v>195</v>
      </c>
      <c r="B58" s="226"/>
      <c r="C58" s="226"/>
      <c r="D58" s="226"/>
      <c r="E58" s="178"/>
      <c r="F58" s="178"/>
    </row>
    <row r="59" spans="1:6" s="172" customFormat="1" ht="18" customHeight="1" thickTop="1" thickBot="1" x14ac:dyDescent="0.3">
      <c r="A59" s="221" t="s">
        <v>267</v>
      </c>
      <c r="B59" s="212"/>
      <c r="C59" s="212"/>
      <c r="D59" s="213"/>
      <c r="E59" s="178"/>
      <c r="F59" s="178"/>
    </row>
    <row r="60" spans="1:6" s="172" customFormat="1" ht="18" customHeight="1" thickTop="1" thickBot="1" x14ac:dyDescent="0.3">
      <c r="A60" s="221" t="s">
        <v>268</v>
      </c>
      <c r="B60" s="212"/>
      <c r="C60" s="212"/>
      <c r="D60" s="213"/>
      <c r="E60" s="178"/>
      <c r="F60" s="178"/>
    </row>
    <row r="61" spans="1:6" s="172" customFormat="1" ht="18" customHeight="1" thickTop="1" thickBot="1" x14ac:dyDescent="0.3">
      <c r="A61" s="218" t="s">
        <v>226</v>
      </c>
      <c r="B61" s="226"/>
      <c r="C61" s="226"/>
      <c r="D61" s="226"/>
      <c r="E61" s="178"/>
      <c r="F61" s="178"/>
    </row>
    <row r="62" spans="1:6" s="172" customFormat="1" ht="18" customHeight="1" thickTop="1" thickBot="1" x14ac:dyDescent="0.3">
      <c r="A62" s="221" t="s">
        <v>269</v>
      </c>
      <c r="B62" s="212"/>
      <c r="C62" s="212"/>
      <c r="D62" s="213"/>
      <c r="E62" s="178"/>
      <c r="F62" s="178"/>
    </row>
    <row r="63" spans="1:6" s="172" customFormat="1" ht="18" customHeight="1" thickTop="1" thickBot="1" x14ac:dyDescent="0.3">
      <c r="A63" s="221" t="s">
        <v>270</v>
      </c>
      <c r="B63" s="212"/>
      <c r="C63" s="212"/>
      <c r="D63" s="212"/>
      <c r="E63" s="178"/>
      <c r="F63" s="178"/>
    </row>
    <row r="64" spans="1:6" s="172" customFormat="1" ht="18" customHeight="1" thickTop="1" thickBot="1" x14ac:dyDescent="0.3">
      <c r="A64" s="221" t="s">
        <v>271</v>
      </c>
      <c r="B64" s="212"/>
      <c r="C64" s="212"/>
      <c r="D64" s="212"/>
      <c r="E64" s="178"/>
      <c r="F64" s="178"/>
    </row>
    <row r="65" spans="1:6" s="172" customFormat="1" ht="18" customHeight="1" thickTop="1" thickBot="1" x14ac:dyDescent="0.3">
      <c r="A65" s="221" t="s">
        <v>272</v>
      </c>
      <c r="B65" s="212"/>
      <c r="C65" s="212"/>
      <c r="D65" s="212"/>
      <c r="E65" s="178"/>
      <c r="F65" s="178"/>
    </row>
    <row r="66" spans="1:6" s="172" customFormat="1" ht="18" customHeight="1" thickTop="1" thickBot="1" x14ac:dyDescent="0.3">
      <c r="A66" s="221" t="s">
        <v>273</v>
      </c>
      <c r="B66" s="212"/>
      <c r="C66" s="212"/>
      <c r="D66" s="212"/>
      <c r="E66" s="178"/>
      <c r="F66" s="178"/>
    </row>
    <row r="67" spans="1:6" s="172" customFormat="1" ht="18" customHeight="1" thickTop="1" thickBot="1" x14ac:dyDescent="0.3">
      <c r="A67" s="228" t="s">
        <v>296</v>
      </c>
      <c r="B67" s="212"/>
      <c r="C67" s="212"/>
      <c r="D67" s="212"/>
      <c r="E67" s="178"/>
      <c r="F67" s="178"/>
    </row>
    <row r="68" spans="1:6" s="172" customFormat="1" ht="18" customHeight="1" thickTop="1" thickBot="1" x14ac:dyDescent="0.3">
      <c r="A68" s="221" t="s">
        <v>297</v>
      </c>
      <c r="B68" s="212"/>
      <c r="C68" s="212"/>
      <c r="D68" s="212"/>
      <c r="E68" s="191"/>
    </row>
    <row r="69" spans="1:6" s="172" customFormat="1" ht="18" customHeight="1" thickTop="1" thickBot="1" x14ac:dyDescent="0.3">
      <c r="A69" s="221" t="s">
        <v>298</v>
      </c>
      <c r="B69" s="212"/>
      <c r="C69" s="212"/>
      <c r="D69" s="212"/>
      <c r="E69" s="191"/>
    </row>
    <row r="70" spans="1:6" s="172" customFormat="1" ht="18" customHeight="1" thickTop="1" thickBot="1" x14ac:dyDescent="0.3">
      <c r="A70" s="221" t="s">
        <v>299</v>
      </c>
      <c r="B70" s="212"/>
      <c r="C70" s="212"/>
      <c r="D70" s="212"/>
      <c r="E70" s="191"/>
    </row>
    <row r="71" spans="1:6" s="172" customFormat="1" ht="18" customHeight="1" thickTop="1" thickBot="1" x14ac:dyDescent="0.3">
      <c r="A71" s="221" t="s">
        <v>300</v>
      </c>
      <c r="B71" s="212"/>
      <c r="C71" s="212"/>
      <c r="D71" s="212"/>
      <c r="E71" s="191"/>
    </row>
    <row r="72" spans="1:6" s="172" customFormat="1" ht="18" customHeight="1" thickTop="1" thickBot="1" x14ac:dyDescent="0.3">
      <c r="A72" s="221" t="s">
        <v>301</v>
      </c>
      <c r="B72" s="212"/>
      <c r="C72" s="212"/>
      <c r="D72" s="212"/>
      <c r="E72" s="192"/>
      <c r="F72" s="181"/>
    </row>
    <row r="73" spans="1:6" s="172" customFormat="1" ht="18" customHeight="1" thickTop="1" thickBot="1" x14ac:dyDescent="0.3">
      <c r="A73" s="189"/>
      <c r="B73" s="190">
        <f>SUM(B10:B72)</f>
        <v>0</v>
      </c>
      <c r="C73" s="190">
        <f>SUM(C10:C72)</f>
        <v>0</v>
      </c>
      <c r="D73" s="190">
        <f>SUM(D10:D72)</f>
        <v>0</v>
      </c>
      <c r="E73" s="173"/>
      <c r="F73" s="173"/>
    </row>
    <row r="74" spans="1:6" s="172" customFormat="1" ht="18" customHeight="1" thickBot="1" x14ac:dyDescent="0.3">
      <c r="A74" s="187"/>
      <c r="E74" s="173"/>
      <c r="F74" s="173"/>
    </row>
    <row r="75" spans="1:6" s="172" customFormat="1" ht="18" customHeight="1" thickBot="1" x14ac:dyDescent="0.3">
      <c r="A75" s="165" t="s">
        <v>39</v>
      </c>
      <c r="B75" s="231">
        <f>((57-D73)-C73)/(57-(D73))</f>
        <v>1</v>
      </c>
      <c r="C75" s="232"/>
      <c r="D75" s="233"/>
      <c r="E75" s="173"/>
      <c r="F75" s="173"/>
    </row>
    <row r="76" spans="1:6" s="172" customFormat="1" ht="18" customHeight="1" thickBot="1" x14ac:dyDescent="0.3">
      <c r="A76" s="166" t="s">
        <v>302</v>
      </c>
      <c r="B76" s="167"/>
      <c r="C76" s="168"/>
      <c r="D76" s="168"/>
    </row>
    <row r="77" spans="1:6" s="172" customFormat="1" ht="18" customHeight="1" thickBot="1" x14ac:dyDescent="0.3">
      <c r="A77" s="166" t="s">
        <v>40</v>
      </c>
      <c r="B77" s="169"/>
      <c r="C77" s="170"/>
      <c r="D77" s="170"/>
    </row>
    <row r="78" spans="1:6" ht="16.5" thickBot="1" x14ac:dyDescent="0.3">
      <c r="A78" s="166" t="s">
        <v>303</v>
      </c>
      <c r="B78" s="169"/>
      <c r="C78" s="171"/>
      <c r="D78" s="171"/>
    </row>
  </sheetData>
  <mergeCells count="5">
    <mergeCell ref="B75:D75"/>
    <mergeCell ref="B3:D3"/>
    <mergeCell ref="B4:D4"/>
    <mergeCell ref="B5:D5"/>
    <mergeCell ref="B6:D6"/>
  </mergeCells>
  <pageMargins left="0.45" right="0.45" top="0.5" bottom="0.45" header="0" footer="0"/>
  <pageSetup scale="7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95"/>
  <sheetViews>
    <sheetView topLeftCell="A63" workbookViewId="0">
      <pane xSplit="1" topLeftCell="B1" activePane="topRight" state="frozen"/>
      <selection activeCell="A8" sqref="A8"/>
      <selection pane="topRight" activeCell="I14" sqref="I14"/>
    </sheetView>
  </sheetViews>
  <sheetFormatPr defaultRowHeight="15" x14ac:dyDescent="0.25"/>
  <cols>
    <col min="1" max="1" width="50.28515625" style="64" customWidth="1"/>
    <col min="2" max="39" width="3.7109375" style="25" customWidth="1"/>
    <col min="40" max="40" width="3.7109375" customWidth="1"/>
    <col min="41" max="42" width="3.7109375" style="68" customWidth="1"/>
    <col min="43" max="46" width="3.7109375" customWidth="1"/>
  </cols>
  <sheetData>
    <row r="1" spans="1:46" x14ac:dyDescent="0.25">
      <c r="AN1" s="67"/>
      <c r="AQ1" s="67"/>
      <c r="AR1" s="67"/>
    </row>
    <row r="2" spans="1:46" ht="18" x14ac:dyDescent="0.25">
      <c r="A2" s="9" t="s">
        <v>170</v>
      </c>
      <c r="B2" s="9"/>
      <c r="C2" s="9"/>
      <c r="D2" s="9"/>
      <c r="E2" s="242"/>
      <c r="F2" s="242"/>
      <c r="G2" s="242"/>
      <c r="H2" s="242"/>
      <c r="I2" s="242"/>
      <c r="J2" s="242"/>
      <c r="K2" s="242"/>
      <c r="L2" s="242"/>
      <c r="M2" s="242"/>
      <c r="N2" s="242"/>
      <c r="O2" s="242"/>
      <c r="P2" s="242"/>
      <c r="Q2" s="242"/>
      <c r="R2" s="242"/>
      <c r="S2" s="242"/>
      <c r="T2" s="242"/>
      <c r="U2" s="242"/>
      <c r="V2" s="242"/>
      <c r="W2" s="242"/>
      <c r="X2" s="242"/>
      <c r="Y2" s="9"/>
      <c r="Z2" s="9"/>
      <c r="AA2" s="9"/>
      <c r="AB2" s="9"/>
      <c r="AC2" s="9"/>
      <c r="AD2" s="9"/>
      <c r="AE2" s="9"/>
      <c r="AF2" s="9"/>
      <c r="AG2" s="9"/>
      <c r="AH2" s="9"/>
      <c r="AI2" s="9"/>
      <c r="AJ2" s="9"/>
      <c r="AK2" s="9"/>
      <c r="AL2" s="65"/>
      <c r="AM2" s="65"/>
      <c r="AN2" s="67"/>
      <c r="AQ2" s="67"/>
      <c r="AR2" s="67"/>
    </row>
    <row r="3" spans="1:46" ht="18.75" thickBot="1" x14ac:dyDescent="0.3">
      <c r="A3" s="9"/>
      <c r="B3" s="9"/>
      <c r="C3" s="9"/>
      <c r="D3" s="9"/>
      <c r="E3" s="242"/>
      <c r="F3" s="242"/>
      <c r="G3" s="242"/>
      <c r="H3" s="242"/>
      <c r="I3" s="242"/>
      <c r="J3" s="242"/>
      <c r="K3" s="242"/>
      <c r="L3" s="242"/>
      <c r="M3" s="242"/>
      <c r="N3" s="242"/>
      <c r="O3" s="242"/>
      <c r="P3" s="242"/>
      <c r="Q3" s="242"/>
      <c r="R3" s="242"/>
      <c r="S3" s="242"/>
      <c r="T3" s="242"/>
      <c r="U3" s="242"/>
      <c r="V3" s="242"/>
      <c r="W3" s="242"/>
      <c r="X3" s="242"/>
      <c r="Y3" s="9"/>
      <c r="Z3" s="9"/>
      <c r="AA3" s="9"/>
      <c r="AB3" s="9"/>
      <c r="AC3" s="9"/>
      <c r="AD3" s="9"/>
      <c r="AE3" s="9"/>
      <c r="AF3" s="9"/>
      <c r="AG3" s="9"/>
      <c r="AH3" s="9"/>
      <c r="AI3" s="9"/>
      <c r="AJ3" s="9"/>
      <c r="AK3" s="9"/>
      <c r="AL3" s="65"/>
      <c r="AM3" s="65"/>
      <c r="AN3" s="67"/>
      <c r="AQ3" s="67"/>
      <c r="AR3" s="67"/>
    </row>
    <row r="4" spans="1:46" ht="18.75" thickBot="1" x14ac:dyDescent="0.3">
      <c r="A4" s="47" t="s">
        <v>171</v>
      </c>
      <c r="B4" s="243">
        <v>1</v>
      </c>
      <c r="C4" s="244"/>
      <c r="D4" s="9"/>
      <c r="E4" s="242"/>
      <c r="F4" s="242"/>
      <c r="G4" s="242"/>
      <c r="H4" s="242"/>
      <c r="I4" s="242"/>
      <c r="J4" s="242"/>
      <c r="K4" s="242"/>
      <c r="L4" s="242"/>
      <c r="M4" s="242"/>
      <c r="N4" s="242"/>
      <c r="O4" s="242"/>
      <c r="P4" s="242"/>
      <c r="Q4" s="242"/>
      <c r="R4" s="242"/>
      <c r="S4" s="242"/>
      <c r="T4" s="242"/>
      <c r="U4" s="242"/>
      <c r="V4" s="242"/>
      <c r="W4" s="242"/>
      <c r="X4" s="242"/>
      <c r="Y4" s="9"/>
      <c r="Z4" s="9"/>
      <c r="AA4" s="9"/>
      <c r="AB4" s="9"/>
      <c r="AC4" s="9"/>
      <c r="AD4" s="9"/>
      <c r="AE4" s="9"/>
      <c r="AF4" s="9"/>
      <c r="AG4" s="9"/>
      <c r="AH4" s="9"/>
      <c r="AI4" s="9"/>
      <c r="AJ4" s="9"/>
      <c r="AK4" s="9"/>
      <c r="AL4" s="65"/>
      <c r="AM4" s="65"/>
      <c r="AN4" s="67"/>
      <c r="AQ4" s="67"/>
      <c r="AR4" s="67"/>
    </row>
    <row r="5" spans="1:46" ht="15.75" thickBot="1" x14ac:dyDescent="0.3">
      <c r="A5" s="48"/>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67"/>
      <c r="AQ5" s="67"/>
      <c r="AR5" s="67"/>
    </row>
    <row r="6" spans="1:46" ht="15.75" thickBot="1" x14ac:dyDescent="0.3">
      <c r="A6" s="50" t="s">
        <v>172</v>
      </c>
      <c r="B6" s="238"/>
      <c r="C6" s="239"/>
      <c r="D6" s="239"/>
      <c r="E6" s="238"/>
      <c r="F6" s="239"/>
      <c r="G6" s="239"/>
      <c r="H6" s="238"/>
      <c r="I6" s="239"/>
      <c r="J6" s="239"/>
      <c r="K6" s="238"/>
      <c r="L6" s="239"/>
      <c r="M6" s="239"/>
      <c r="N6" s="238"/>
      <c r="O6" s="239"/>
      <c r="P6" s="239"/>
      <c r="Q6" s="238"/>
      <c r="R6" s="239"/>
      <c r="S6" s="239"/>
      <c r="T6" s="238"/>
      <c r="U6" s="239"/>
      <c r="V6" s="239"/>
      <c r="W6" s="238"/>
      <c r="X6" s="239"/>
      <c r="Y6" s="239"/>
      <c r="Z6" s="238"/>
      <c r="AA6" s="239"/>
      <c r="AB6" s="239"/>
      <c r="AC6" s="238"/>
      <c r="AD6" s="239"/>
      <c r="AE6" s="239"/>
      <c r="AF6" s="238"/>
      <c r="AG6" s="239"/>
      <c r="AH6" s="239"/>
      <c r="AI6" s="238"/>
      <c r="AJ6" s="239"/>
      <c r="AK6" s="239"/>
      <c r="AL6" s="238"/>
      <c r="AM6" s="239"/>
      <c r="AN6" s="239"/>
      <c r="AO6" s="238"/>
      <c r="AP6" s="239"/>
      <c r="AQ6" s="239"/>
      <c r="AR6" s="238"/>
      <c r="AS6" s="239"/>
      <c r="AT6" s="253"/>
    </row>
    <row r="7" spans="1:46" ht="15.75" thickBot="1" x14ac:dyDescent="0.3">
      <c r="A7" s="51" t="s">
        <v>173</v>
      </c>
      <c r="B7" s="245">
        <v>1</v>
      </c>
      <c r="C7" s="246"/>
      <c r="D7" s="246"/>
      <c r="E7" s="245" t="s">
        <v>180</v>
      </c>
      <c r="F7" s="246"/>
      <c r="G7" s="246"/>
      <c r="H7" s="245" t="s">
        <v>181</v>
      </c>
      <c r="I7" s="246"/>
      <c r="J7" s="246"/>
      <c r="K7" s="245" t="s">
        <v>182</v>
      </c>
      <c r="L7" s="246"/>
      <c r="M7" s="246"/>
      <c r="N7" s="245" t="s">
        <v>183</v>
      </c>
      <c r="O7" s="246"/>
      <c r="P7" s="246"/>
      <c r="Q7" s="245" t="s">
        <v>184</v>
      </c>
      <c r="R7" s="246"/>
      <c r="S7" s="246"/>
      <c r="T7" s="245" t="s">
        <v>185</v>
      </c>
      <c r="U7" s="246"/>
      <c r="V7" s="246"/>
      <c r="W7" s="245" t="s">
        <v>186</v>
      </c>
      <c r="X7" s="246"/>
      <c r="Y7" s="246"/>
      <c r="Z7" s="245" t="s">
        <v>187</v>
      </c>
      <c r="AA7" s="246"/>
      <c r="AB7" s="246"/>
      <c r="AC7" s="245" t="s">
        <v>188</v>
      </c>
      <c r="AD7" s="246"/>
      <c r="AE7" s="246"/>
      <c r="AF7" s="245" t="s">
        <v>82</v>
      </c>
      <c r="AG7" s="246"/>
      <c r="AH7" s="246"/>
      <c r="AI7" s="245" t="s">
        <v>84</v>
      </c>
      <c r="AJ7" s="246"/>
      <c r="AK7" s="246"/>
      <c r="AL7" s="245" t="s">
        <v>189</v>
      </c>
      <c r="AM7" s="246"/>
      <c r="AN7" s="246"/>
      <c r="AO7" s="245" t="s">
        <v>86</v>
      </c>
      <c r="AP7" s="246"/>
      <c r="AQ7" s="246"/>
      <c r="AR7" s="245" t="s">
        <v>88</v>
      </c>
      <c r="AS7" s="246"/>
      <c r="AT7" s="254"/>
    </row>
    <row r="8" spans="1:46" ht="114.75" customHeight="1" thickBot="1" x14ac:dyDescent="0.3">
      <c r="A8" s="52" t="s">
        <v>174</v>
      </c>
      <c r="B8" s="240"/>
      <c r="C8" s="241"/>
      <c r="D8" s="241"/>
      <c r="E8" s="240"/>
      <c r="F8" s="241"/>
      <c r="G8" s="241"/>
      <c r="H8" s="240"/>
      <c r="I8" s="241"/>
      <c r="J8" s="241"/>
      <c r="K8" s="240"/>
      <c r="L8" s="241"/>
      <c r="M8" s="241"/>
      <c r="N8" s="240"/>
      <c r="O8" s="241"/>
      <c r="P8" s="241"/>
      <c r="Q8" s="240"/>
      <c r="R8" s="241"/>
      <c r="S8" s="241"/>
      <c r="T8" s="240"/>
      <c r="U8" s="241"/>
      <c r="V8" s="241"/>
      <c r="W8" s="240"/>
      <c r="X8" s="241"/>
      <c r="Y8" s="241"/>
      <c r="Z8" s="240"/>
      <c r="AA8" s="241"/>
      <c r="AB8" s="241"/>
      <c r="AC8" s="240"/>
      <c r="AD8" s="241"/>
      <c r="AE8" s="241"/>
      <c r="AF8" s="240"/>
      <c r="AG8" s="241"/>
      <c r="AH8" s="241"/>
      <c r="AI8" s="240"/>
      <c r="AJ8" s="241"/>
      <c r="AK8" s="241"/>
      <c r="AL8" s="240"/>
      <c r="AM8" s="241"/>
      <c r="AN8" s="241"/>
      <c r="AO8" s="240"/>
      <c r="AP8" s="241"/>
      <c r="AQ8" s="241"/>
      <c r="AR8" s="250"/>
      <c r="AS8" s="251"/>
      <c r="AT8" s="252"/>
    </row>
    <row r="9" spans="1:46" s="114" customFormat="1" ht="15.75" thickBot="1" x14ac:dyDescent="0.3">
      <c r="A9" s="247"/>
      <c r="B9" s="248"/>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9"/>
    </row>
    <row r="10" spans="1:46" s="114" customFormat="1" ht="15.75" thickBot="1" x14ac:dyDescent="0.3">
      <c r="A10" s="119" t="s">
        <v>6</v>
      </c>
      <c r="B10" s="120" t="s">
        <v>176</v>
      </c>
      <c r="C10" s="120" t="s">
        <v>177</v>
      </c>
      <c r="D10" s="120" t="s">
        <v>7</v>
      </c>
      <c r="E10" s="120" t="s">
        <v>176</v>
      </c>
      <c r="F10" s="120" t="s">
        <v>177</v>
      </c>
      <c r="G10" s="120" t="s">
        <v>7</v>
      </c>
      <c r="H10" s="120" t="s">
        <v>176</v>
      </c>
      <c r="I10" s="120" t="s">
        <v>177</v>
      </c>
      <c r="J10" s="120" t="s">
        <v>7</v>
      </c>
      <c r="K10" s="120" t="s">
        <v>176</v>
      </c>
      <c r="L10" s="120" t="s">
        <v>177</v>
      </c>
      <c r="M10" s="120" t="s">
        <v>7</v>
      </c>
      <c r="N10" s="120" t="s">
        <v>176</v>
      </c>
      <c r="O10" s="120" t="s">
        <v>177</v>
      </c>
      <c r="P10" s="120" t="s">
        <v>7</v>
      </c>
      <c r="Q10" s="120" t="s">
        <v>176</v>
      </c>
      <c r="R10" s="120" t="s">
        <v>177</v>
      </c>
      <c r="S10" s="120" t="s">
        <v>7</v>
      </c>
      <c r="T10" s="120" t="s">
        <v>176</v>
      </c>
      <c r="U10" s="120" t="s">
        <v>177</v>
      </c>
      <c r="V10" s="120" t="s">
        <v>7</v>
      </c>
      <c r="W10" s="120" t="s">
        <v>176</v>
      </c>
      <c r="X10" s="120" t="s">
        <v>177</v>
      </c>
      <c r="Y10" s="120" t="s">
        <v>7</v>
      </c>
      <c r="Z10" s="120" t="s">
        <v>176</v>
      </c>
      <c r="AA10" s="120" t="s">
        <v>177</v>
      </c>
      <c r="AB10" s="120" t="s">
        <v>7</v>
      </c>
      <c r="AC10" s="120" t="s">
        <v>176</v>
      </c>
      <c r="AD10" s="120" t="s">
        <v>177</v>
      </c>
      <c r="AE10" s="120" t="s">
        <v>7</v>
      </c>
      <c r="AF10" s="120" t="s">
        <v>176</v>
      </c>
      <c r="AG10" s="120" t="s">
        <v>177</v>
      </c>
      <c r="AH10" s="120" t="s">
        <v>7</v>
      </c>
      <c r="AI10" s="120" t="s">
        <v>176</v>
      </c>
      <c r="AJ10" s="120" t="s">
        <v>177</v>
      </c>
      <c r="AK10" s="120" t="s">
        <v>7</v>
      </c>
      <c r="AL10" s="120" t="s">
        <v>176</v>
      </c>
      <c r="AM10" s="120" t="s">
        <v>177</v>
      </c>
      <c r="AN10" s="120" t="s">
        <v>7</v>
      </c>
      <c r="AO10" s="121" t="s">
        <v>176</v>
      </c>
      <c r="AP10" s="121" t="s">
        <v>177</v>
      </c>
      <c r="AQ10" s="132" t="s">
        <v>7</v>
      </c>
      <c r="AR10" s="138" t="s">
        <v>176</v>
      </c>
      <c r="AS10" s="138" t="s">
        <v>177</v>
      </c>
      <c r="AT10" s="138" t="s">
        <v>7</v>
      </c>
    </row>
    <row r="11" spans="1:46" s="114" customFormat="1" ht="15.75" thickBot="1" x14ac:dyDescent="0.3">
      <c r="A11" s="122" t="s">
        <v>9</v>
      </c>
      <c r="B11" s="123"/>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23"/>
      <c r="AS11" s="118"/>
      <c r="AT11" s="139"/>
    </row>
    <row r="12" spans="1:46" ht="15.75" thickBot="1" x14ac:dyDescent="0.3">
      <c r="A12" s="56" t="s">
        <v>227</v>
      </c>
      <c r="B12" s="147">
        <v>1</v>
      </c>
      <c r="C12" s="148"/>
      <c r="D12" s="151"/>
      <c r="E12" s="80"/>
      <c r="F12" s="81">
        <v>1</v>
      </c>
      <c r="G12" s="82"/>
      <c r="H12" s="80">
        <v>1</v>
      </c>
      <c r="I12" s="81"/>
      <c r="J12" s="82"/>
      <c r="K12" s="80"/>
      <c r="L12" s="81"/>
      <c r="M12" s="82">
        <v>1</v>
      </c>
      <c r="N12" s="80">
        <v>1</v>
      </c>
      <c r="O12" s="81"/>
      <c r="P12" s="82"/>
      <c r="Q12" s="80"/>
      <c r="R12" s="81">
        <v>1</v>
      </c>
      <c r="S12" s="82"/>
      <c r="T12" s="80">
        <v>1</v>
      </c>
      <c r="U12" s="81"/>
      <c r="V12" s="82"/>
      <c r="W12" s="80"/>
      <c r="X12" s="81"/>
      <c r="Y12" s="82">
        <v>1</v>
      </c>
      <c r="Z12" s="80"/>
      <c r="AA12" s="81"/>
      <c r="AB12" s="82"/>
      <c r="AC12" s="80"/>
      <c r="AD12" s="81"/>
      <c r="AE12" s="82"/>
      <c r="AF12" s="80"/>
      <c r="AG12" s="81"/>
      <c r="AH12" s="82"/>
      <c r="AI12" s="80"/>
      <c r="AJ12" s="81"/>
      <c r="AK12" s="82"/>
      <c r="AL12" s="80"/>
      <c r="AM12" s="81"/>
      <c r="AN12" s="82"/>
      <c r="AO12" s="80"/>
      <c r="AP12" s="81"/>
      <c r="AQ12" s="133"/>
      <c r="AR12" s="80"/>
      <c r="AS12" s="81"/>
      <c r="AT12" s="140"/>
    </row>
    <row r="13" spans="1:46" ht="15.75" thickBot="1" x14ac:dyDescent="0.3">
      <c r="A13" s="56" t="s">
        <v>274</v>
      </c>
      <c r="B13" s="149"/>
      <c r="C13" s="150">
        <v>1</v>
      </c>
      <c r="D13" s="111"/>
      <c r="E13" s="87"/>
      <c r="F13" s="88"/>
      <c r="G13" s="111"/>
      <c r="H13" s="87"/>
      <c r="I13" s="88">
        <v>1</v>
      </c>
      <c r="J13" s="111"/>
      <c r="K13" s="87"/>
      <c r="L13" s="88">
        <v>1</v>
      </c>
      <c r="M13" s="111"/>
      <c r="N13" s="87"/>
      <c r="O13" s="88">
        <v>1</v>
      </c>
      <c r="P13" s="111"/>
      <c r="Q13" s="87"/>
      <c r="R13" s="88">
        <v>1</v>
      </c>
      <c r="S13" s="111"/>
      <c r="T13" s="87"/>
      <c r="U13" s="88"/>
      <c r="V13" s="111"/>
      <c r="W13" s="87"/>
      <c r="X13" s="88"/>
      <c r="Y13" s="111"/>
      <c r="Z13" s="87"/>
      <c r="AA13" s="88"/>
      <c r="AB13" s="111"/>
      <c r="AC13" s="87"/>
      <c r="AD13" s="88"/>
      <c r="AE13" s="111"/>
      <c r="AF13" s="87"/>
      <c r="AG13" s="88"/>
      <c r="AH13" s="111"/>
      <c r="AI13" s="87"/>
      <c r="AJ13" s="88"/>
      <c r="AK13" s="111"/>
      <c r="AL13" s="87"/>
      <c r="AM13" s="88"/>
      <c r="AN13" s="111"/>
      <c r="AO13" s="87"/>
      <c r="AP13" s="88"/>
      <c r="AQ13" s="134"/>
      <c r="AR13" s="87"/>
      <c r="AS13" s="88"/>
      <c r="AT13" s="112"/>
    </row>
    <row r="14" spans="1:46" ht="15.75" thickBot="1" x14ac:dyDescent="0.3">
      <c r="A14" s="7" t="s">
        <v>229</v>
      </c>
      <c r="B14" s="149">
        <v>1</v>
      </c>
      <c r="C14" s="150"/>
      <c r="D14" s="111"/>
      <c r="E14" s="87">
        <v>1</v>
      </c>
      <c r="F14" s="88"/>
      <c r="G14" s="111"/>
      <c r="H14" s="87"/>
      <c r="I14" s="88">
        <v>1</v>
      </c>
      <c r="J14" s="111"/>
      <c r="K14" s="87">
        <v>1</v>
      </c>
      <c r="L14" s="88"/>
      <c r="M14" s="111"/>
      <c r="N14" s="87"/>
      <c r="O14" s="88">
        <v>1</v>
      </c>
      <c r="P14" s="111"/>
      <c r="Q14" s="87"/>
      <c r="R14" s="88">
        <v>1</v>
      </c>
      <c r="S14" s="111"/>
      <c r="T14" s="87"/>
      <c r="U14" s="88"/>
      <c r="V14" s="111"/>
      <c r="W14" s="87"/>
      <c r="X14" s="88"/>
      <c r="Y14" s="111"/>
      <c r="Z14" s="87"/>
      <c r="AA14" s="88"/>
      <c r="AB14" s="111"/>
      <c r="AC14" s="87"/>
      <c r="AD14" s="88"/>
      <c r="AE14" s="111"/>
      <c r="AF14" s="87"/>
      <c r="AG14" s="88"/>
      <c r="AH14" s="111"/>
      <c r="AI14" s="87"/>
      <c r="AJ14" s="88"/>
      <c r="AK14" s="111"/>
      <c r="AL14" s="87"/>
      <c r="AM14" s="88"/>
      <c r="AN14" s="111"/>
      <c r="AO14" s="87"/>
      <c r="AP14" s="88"/>
      <c r="AQ14" s="134"/>
      <c r="AR14" s="87"/>
      <c r="AS14" s="88"/>
      <c r="AT14" s="112"/>
    </row>
    <row r="15" spans="1:46" s="114" customFormat="1" ht="15.75" thickBot="1" x14ac:dyDescent="0.3">
      <c r="A15" s="124" t="s">
        <v>10</v>
      </c>
      <c r="B15" s="125"/>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5"/>
      <c r="AS15" s="126"/>
      <c r="AT15" s="141"/>
    </row>
    <row r="16" spans="1:46" ht="15.75" thickBot="1" x14ac:dyDescent="0.3">
      <c r="A16" s="106" t="s">
        <v>230</v>
      </c>
      <c r="B16" s="152">
        <v>1</v>
      </c>
      <c r="C16" s="153"/>
      <c r="D16" s="111"/>
      <c r="E16" s="60"/>
      <c r="F16" s="90"/>
      <c r="G16" s="111"/>
      <c r="H16" s="60"/>
      <c r="I16" s="90"/>
      <c r="J16" s="111"/>
      <c r="K16" s="60"/>
      <c r="L16" s="90"/>
      <c r="M16" s="111"/>
      <c r="N16" s="60"/>
      <c r="O16" s="90"/>
      <c r="P16" s="111"/>
      <c r="Q16" s="60"/>
      <c r="R16" s="90"/>
      <c r="S16" s="111"/>
      <c r="T16" s="60"/>
      <c r="U16" s="90"/>
      <c r="V16" s="111"/>
      <c r="W16" s="60"/>
      <c r="X16" s="90"/>
      <c r="Y16" s="111"/>
      <c r="Z16" s="60"/>
      <c r="AA16" s="90"/>
      <c r="AB16" s="111"/>
      <c r="AC16" s="60"/>
      <c r="AD16" s="90"/>
      <c r="AE16" s="111"/>
      <c r="AF16" s="60"/>
      <c r="AG16" s="90"/>
      <c r="AH16" s="111"/>
      <c r="AI16" s="60"/>
      <c r="AJ16" s="90"/>
      <c r="AK16" s="111"/>
      <c r="AL16" s="60"/>
      <c r="AM16" s="90"/>
      <c r="AN16" s="111"/>
      <c r="AO16" s="60"/>
      <c r="AP16" s="90"/>
      <c r="AQ16" s="134"/>
      <c r="AR16" s="60"/>
      <c r="AS16" s="90"/>
      <c r="AT16" s="112"/>
    </row>
    <row r="17" spans="1:46" ht="14.25" customHeight="1" thickBot="1" x14ac:dyDescent="0.3">
      <c r="A17" s="106" t="s">
        <v>231</v>
      </c>
      <c r="B17" s="154"/>
      <c r="C17" s="155"/>
      <c r="D17" s="111"/>
      <c r="E17" s="61"/>
      <c r="F17" s="83"/>
      <c r="G17" s="111"/>
      <c r="H17" s="61"/>
      <c r="I17" s="83"/>
      <c r="J17" s="111"/>
      <c r="K17" s="61"/>
      <c r="L17" s="83"/>
      <c r="M17" s="111"/>
      <c r="N17" s="61"/>
      <c r="O17" s="83"/>
      <c r="P17" s="111"/>
      <c r="Q17" s="61"/>
      <c r="R17" s="83"/>
      <c r="S17" s="111"/>
      <c r="T17" s="61"/>
      <c r="U17" s="83"/>
      <c r="V17" s="111"/>
      <c r="W17" s="61"/>
      <c r="X17" s="83"/>
      <c r="Y17" s="111"/>
      <c r="Z17" s="61"/>
      <c r="AA17" s="83"/>
      <c r="AB17" s="111"/>
      <c r="AC17" s="61"/>
      <c r="AD17" s="83"/>
      <c r="AE17" s="111"/>
      <c r="AF17" s="61"/>
      <c r="AG17" s="83"/>
      <c r="AH17" s="111"/>
      <c r="AI17" s="61"/>
      <c r="AJ17" s="83"/>
      <c r="AK17" s="111"/>
      <c r="AL17" s="61"/>
      <c r="AM17" s="83"/>
      <c r="AN17" s="111"/>
      <c r="AO17" s="61"/>
      <c r="AP17" s="83"/>
      <c r="AQ17" s="134"/>
      <c r="AR17" s="61"/>
      <c r="AS17" s="83"/>
      <c r="AT17" s="112"/>
    </row>
    <row r="18" spans="1:46" ht="15.75" thickBot="1" x14ac:dyDescent="0.3">
      <c r="A18" s="106" t="s">
        <v>232</v>
      </c>
      <c r="B18" s="154"/>
      <c r="C18" s="155"/>
      <c r="D18" s="111"/>
      <c r="E18" s="61"/>
      <c r="F18" s="83"/>
      <c r="G18" s="111"/>
      <c r="H18" s="61"/>
      <c r="I18" s="83"/>
      <c r="J18" s="111"/>
      <c r="K18" s="61"/>
      <c r="L18" s="83"/>
      <c r="M18" s="111"/>
      <c r="N18" s="61"/>
      <c r="O18" s="83"/>
      <c r="P18" s="111"/>
      <c r="Q18" s="61"/>
      <c r="R18" s="83"/>
      <c r="S18" s="111"/>
      <c r="T18" s="61"/>
      <c r="U18" s="83"/>
      <c r="V18" s="111"/>
      <c r="W18" s="61"/>
      <c r="X18" s="83"/>
      <c r="Y18" s="111"/>
      <c r="Z18" s="61"/>
      <c r="AA18" s="83"/>
      <c r="AB18" s="111"/>
      <c r="AC18" s="61"/>
      <c r="AD18" s="83"/>
      <c r="AE18" s="111"/>
      <c r="AF18" s="61"/>
      <c r="AG18" s="83"/>
      <c r="AH18" s="111"/>
      <c r="AI18" s="61"/>
      <c r="AJ18" s="83"/>
      <c r="AK18" s="111"/>
      <c r="AL18" s="61"/>
      <c r="AM18" s="83"/>
      <c r="AN18" s="111"/>
      <c r="AO18" s="61"/>
      <c r="AP18" s="83"/>
      <c r="AQ18" s="134"/>
      <c r="AR18" s="61"/>
      <c r="AS18" s="83"/>
      <c r="AT18" s="112"/>
    </row>
    <row r="19" spans="1:46" ht="15.75" customHeight="1" thickBot="1" x14ac:dyDescent="0.3">
      <c r="A19" s="106" t="s">
        <v>233</v>
      </c>
      <c r="B19" s="154"/>
      <c r="C19" s="155"/>
      <c r="D19" s="156"/>
      <c r="E19" s="61"/>
      <c r="F19" s="83"/>
      <c r="G19" s="84"/>
      <c r="H19" s="61"/>
      <c r="I19" s="83"/>
      <c r="J19" s="84"/>
      <c r="K19" s="61"/>
      <c r="L19" s="83"/>
      <c r="M19" s="84"/>
      <c r="N19" s="61"/>
      <c r="O19" s="83"/>
      <c r="P19" s="84"/>
      <c r="Q19" s="61"/>
      <c r="R19" s="83"/>
      <c r="S19" s="84"/>
      <c r="T19" s="61"/>
      <c r="U19" s="83"/>
      <c r="V19" s="84"/>
      <c r="W19" s="61"/>
      <c r="X19" s="83"/>
      <c r="Y19" s="84"/>
      <c r="Z19" s="61"/>
      <c r="AA19" s="83"/>
      <c r="AB19" s="84"/>
      <c r="AC19" s="61"/>
      <c r="AD19" s="83"/>
      <c r="AE19" s="84"/>
      <c r="AF19" s="61"/>
      <c r="AG19" s="83"/>
      <c r="AH19" s="84"/>
      <c r="AI19" s="61"/>
      <c r="AJ19" s="83"/>
      <c r="AK19" s="84"/>
      <c r="AL19" s="61"/>
      <c r="AM19" s="83"/>
      <c r="AN19" s="84"/>
      <c r="AO19" s="61"/>
      <c r="AP19" s="83"/>
      <c r="AQ19" s="135"/>
      <c r="AR19" s="61"/>
      <c r="AS19" s="83"/>
      <c r="AT19" s="142"/>
    </row>
    <row r="20" spans="1:46" ht="15.75" thickBot="1" x14ac:dyDescent="0.3">
      <c r="A20" s="106" t="s">
        <v>234</v>
      </c>
      <c r="B20" s="152"/>
      <c r="C20" s="153"/>
      <c r="D20" s="111"/>
      <c r="E20" s="60"/>
      <c r="F20" s="90"/>
      <c r="G20" s="111"/>
      <c r="H20" s="60"/>
      <c r="I20" s="90"/>
      <c r="J20" s="111"/>
      <c r="K20" s="60"/>
      <c r="L20" s="90"/>
      <c r="M20" s="111"/>
      <c r="N20" s="60"/>
      <c r="O20" s="90"/>
      <c r="P20" s="111"/>
      <c r="Q20" s="60"/>
      <c r="R20" s="90"/>
      <c r="S20" s="111"/>
      <c r="T20" s="60"/>
      <c r="U20" s="90"/>
      <c r="V20" s="111"/>
      <c r="W20" s="60"/>
      <c r="X20" s="90"/>
      <c r="Y20" s="111"/>
      <c r="Z20" s="60"/>
      <c r="AA20" s="90"/>
      <c r="AB20" s="111"/>
      <c r="AC20" s="60"/>
      <c r="AD20" s="90"/>
      <c r="AE20" s="111"/>
      <c r="AF20" s="60"/>
      <c r="AG20" s="90"/>
      <c r="AH20" s="111"/>
      <c r="AI20" s="60"/>
      <c r="AJ20" s="90"/>
      <c r="AK20" s="111"/>
      <c r="AL20" s="60"/>
      <c r="AM20" s="90"/>
      <c r="AN20" s="111"/>
      <c r="AO20" s="60"/>
      <c r="AP20" s="90"/>
      <c r="AQ20" s="134"/>
      <c r="AR20" s="60"/>
      <c r="AS20" s="90"/>
      <c r="AT20" s="112"/>
    </row>
    <row r="21" spans="1:46" ht="15.75" thickBot="1" x14ac:dyDescent="0.3">
      <c r="A21" s="107" t="s">
        <v>235</v>
      </c>
      <c r="B21" s="154"/>
      <c r="C21" s="155"/>
      <c r="D21" s="111"/>
      <c r="E21" s="61"/>
      <c r="F21" s="83"/>
      <c r="G21" s="111"/>
      <c r="H21" s="61"/>
      <c r="I21" s="83"/>
      <c r="J21" s="111"/>
      <c r="K21" s="61"/>
      <c r="L21" s="83"/>
      <c r="M21" s="111"/>
      <c r="N21" s="61"/>
      <c r="O21" s="83"/>
      <c r="P21" s="111"/>
      <c r="Q21" s="61"/>
      <c r="R21" s="83"/>
      <c r="S21" s="111"/>
      <c r="T21" s="61"/>
      <c r="U21" s="83"/>
      <c r="V21" s="111"/>
      <c r="W21" s="61"/>
      <c r="X21" s="83"/>
      <c r="Y21" s="111"/>
      <c r="Z21" s="61"/>
      <c r="AA21" s="83"/>
      <c r="AB21" s="111"/>
      <c r="AC21" s="61"/>
      <c r="AD21" s="83"/>
      <c r="AE21" s="111"/>
      <c r="AF21" s="61"/>
      <c r="AG21" s="83"/>
      <c r="AH21" s="111"/>
      <c r="AI21" s="61"/>
      <c r="AJ21" s="83"/>
      <c r="AK21" s="111"/>
      <c r="AL21" s="61"/>
      <c r="AM21" s="83"/>
      <c r="AN21" s="111"/>
      <c r="AO21" s="61"/>
      <c r="AP21" s="83"/>
      <c r="AQ21" s="134"/>
      <c r="AR21" s="61"/>
      <c r="AS21" s="83"/>
      <c r="AT21" s="112"/>
    </row>
    <row r="22" spans="1:46" ht="15.75" thickBot="1" x14ac:dyDescent="0.3">
      <c r="A22" s="108" t="s">
        <v>236</v>
      </c>
      <c r="B22" s="154"/>
      <c r="C22" s="155"/>
      <c r="D22" s="111"/>
      <c r="E22" s="61"/>
      <c r="F22" s="83"/>
      <c r="G22" s="111"/>
      <c r="H22" s="61"/>
      <c r="I22" s="83"/>
      <c r="J22" s="111"/>
      <c r="K22" s="61"/>
      <c r="L22" s="83"/>
      <c r="M22" s="111"/>
      <c r="N22" s="61"/>
      <c r="O22" s="83"/>
      <c r="P22" s="111"/>
      <c r="Q22" s="61"/>
      <c r="R22" s="83"/>
      <c r="S22" s="111"/>
      <c r="T22" s="61"/>
      <c r="U22" s="83"/>
      <c r="V22" s="111"/>
      <c r="W22" s="61"/>
      <c r="X22" s="83"/>
      <c r="Y22" s="111"/>
      <c r="Z22" s="61"/>
      <c r="AA22" s="83"/>
      <c r="AB22" s="111"/>
      <c r="AC22" s="61"/>
      <c r="AD22" s="83"/>
      <c r="AE22" s="111"/>
      <c r="AF22" s="61"/>
      <c r="AG22" s="83"/>
      <c r="AH22" s="111"/>
      <c r="AI22" s="61"/>
      <c r="AJ22" s="83"/>
      <c r="AK22" s="111"/>
      <c r="AL22" s="61"/>
      <c r="AM22" s="83"/>
      <c r="AN22" s="111"/>
      <c r="AO22" s="61"/>
      <c r="AP22" s="83"/>
      <c r="AQ22" s="134"/>
      <c r="AR22" s="61"/>
      <c r="AS22" s="83"/>
      <c r="AT22" s="112"/>
    </row>
    <row r="23" spans="1:46" s="114" customFormat="1" ht="15.75" thickBot="1" x14ac:dyDescent="0.3">
      <c r="A23" s="127" t="s">
        <v>26</v>
      </c>
      <c r="B23" s="128"/>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6"/>
      <c r="AS23" s="117"/>
      <c r="AT23" s="143"/>
    </row>
    <row r="24" spans="1:46" ht="15.75" thickBot="1" x14ac:dyDescent="0.3">
      <c r="A24" s="110" t="s">
        <v>275</v>
      </c>
      <c r="B24" s="154"/>
      <c r="C24" s="155"/>
      <c r="D24" s="111"/>
      <c r="E24" s="61"/>
      <c r="F24" s="83"/>
      <c r="G24" s="111"/>
      <c r="H24" s="61"/>
      <c r="I24" s="83"/>
      <c r="J24" s="111"/>
      <c r="K24" s="61"/>
      <c r="L24" s="83"/>
      <c r="M24" s="111"/>
      <c r="N24" s="61"/>
      <c r="O24" s="83"/>
      <c r="P24" s="111"/>
      <c r="Q24" s="61"/>
      <c r="R24" s="83"/>
      <c r="S24" s="111"/>
      <c r="T24" s="61"/>
      <c r="U24" s="83"/>
      <c r="V24" s="111"/>
      <c r="W24" s="61"/>
      <c r="X24" s="83"/>
      <c r="Y24" s="111"/>
      <c r="Z24" s="61"/>
      <c r="AA24" s="83"/>
      <c r="AB24" s="111"/>
      <c r="AC24" s="61"/>
      <c r="AD24" s="83"/>
      <c r="AE24" s="111"/>
      <c r="AF24" s="61"/>
      <c r="AG24" s="83"/>
      <c r="AH24" s="111"/>
      <c r="AI24" s="61"/>
      <c r="AJ24" s="83"/>
      <c r="AK24" s="111"/>
      <c r="AL24" s="61"/>
      <c r="AM24" s="83"/>
      <c r="AN24" s="111"/>
      <c r="AO24" s="61"/>
      <c r="AP24" s="83"/>
      <c r="AQ24" s="134"/>
      <c r="AR24" s="61"/>
      <c r="AS24" s="83"/>
      <c r="AT24" s="112"/>
    </row>
    <row r="25" spans="1:46" ht="15.75" thickBot="1" x14ac:dyDescent="0.3">
      <c r="A25" s="110" t="s">
        <v>238</v>
      </c>
      <c r="B25" s="154"/>
      <c r="C25" s="155"/>
      <c r="D25" s="111"/>
      <c r="E25" s="61"/>
      <c r="F25" s="83"/>
      <c r="G25" s="111"/>
      <c r="H25" s="61"/>
      <c r="I25" s="83"/>
      <c r="J25" s="111"/>
      <c r="K25" s="61"/>
      <c r="L25" s="83"/>
      <c r="M25" s="111"/>
      <c r="N25" s="61"/>
      <c r="O25" s="83"/>
      <c r="P25" s="111"/>
      <c r="Q25" s="61"/>
      <c r="R25" s="83"/>
      <c r="S25" s="111"/>
      <c r="T25" s="61"/>
      <c r="U25" s="83"/>
      <c r="V25" s="111"/>
      <c r="W25" s="61"/>
      <c r="X25" s="83"/>
      <c r="Y25" s="111"/>
      <c r="Z25" s="61"/>
      <c r="AA25" s="83"/>
      <c r="AB25" s="111"/>
      <c r="AC25" s="61"/>
      <c r="AD25" s="83"/>
      <c r="AE25" s="111"/>
      <c r="AF25" s="61"/>
      <c r="AG25" s="83"/>
      <c r="AH25" s="111"/>
      <c r="AI25" s="61"/>
      <c r="AJ25" s="83"/>
      <c r="AK25" s="111"/>
      <c r="AL25" s="61"/>
      <c r="AM25" s="83"/>
      <c r="AN25" s="111"/>
      <c r="AO25" s="61"/>
      <c r="AP25" s="83"/>
      <c r="AQ25" s="134"/>
      <c r="AR25" s="61"/>
      <c r="AS25" s="83"/>
      <c r="AT25" s="112"/>
    </row>
    <row r="26" spans="1:46" ht="15.75" thickBot="1" x14ac:dyDescent="0.3">
      <c r="A26" s="110" t="s">
        <v>239</v>
      </c>
      <c r="B26" s="154"/>
      <c r="C26" s="155"/>
      <c r="D26" s="111"/>
      <c r="E26" s="61"/>
      <c r="F26" s="83"/>
      <c r="G26" s="111"/>
      <c r="H26" s="61"/>
      <c r="I26" s="83"/>
      <c r="J26" s="111"/>
      <c r="K26" s="61"/>
      <c r="L26" s="83"/>
      <c r="M26" s="111"/>
      <c r="N26" s="61"/>
      <c r="O26" s="83"/>
      <c r="P26" s="111"/>
      <c r="Q26" s="61"/>
      <c r="R26" s="83"/>
      <c r="S26" s="111"/>
      <c r="T26" s="61"/>
      <c r="U26" s="83"/>
      <c r="V26" s="111"/>
      <c r="W26" s="61"/>
      <c r="X26" s="83"/>
      <c r="Y26" s="111"/>
      <c r="Z26" s="61"/>
      <c r="AA26" s="83"/>
      <c r="AB26" s="111"/>
      <c r="AC26" s="61"/>
      <c r="AD26" s="83"/>
      <c r="AE26" s="111"/>
      <c r="AF26" s="61"/>
      <c r="AG26" s="83"/>
      <c r="AH26" s="111"/>
      <c r="AI26" s="61"/>
      <c r="AJ26" s="83"/>
      <c r="AK26" s="111"/>
      <c r="AL26" s="61"/>
      <c r="AM26" s="83"/>
      <c r="AN26" s="111"/>
      <c r="AO26" s="61"/>
      <c r="AP26" s="83"/>
      <c r="AQ26" s="134"/>
      <c r="AR26" s="61"/>
      <c r="AS26" s="83"/>
      <c r="AT26" s="112"/>
    </row>
    <row r="27" spans="1:46" ht="15.75" thickBot="1" x14ac:dyDescent="0.3">
      <c r="A27" s="110" t="s">
        <v>240</v>
      </c>
      <c r="B27" s="154"/>
      <c r="C27" s="155"/>
      <c r="D27" s="111"/>
      <c r="E27" s="61"/>
      <c r="F27" s="83"/>
      <c r="G27" s="111"/>
      <c r="H27" s="61"/>
      <c r="I27" s="83"/>
      <c r="J27" s="111"/>
      <c r="K27" s="61"/>
      <c r="L27" s="83"/>
      <c r="M27" s="111"/>
      <c r="N27" s="61"/>
      <c r="O27" s="83"/>
      <c r="P27" s="111"/>
      <c r="Q27" s="61"/>
      <c r="R27" s="83"/>
      <c r="S27" s="111"/>
      <c r="T27" s="61"/>
      <c r="U27" s="83"/>
      <c r="V27" s="111"/>
      <c r="W27" s="61"/>
      <c r="X27" s="83"/>
      <c r="Y27" s="111"/>
      <c r="Z27" s="61"/>
      <c r="AA27" s="83"/>
      <c r="AB27" s="111"/>
      <c r="AC27" s="61"/>
      <c r="AD27" s="83"/>
      <c r="AE27" s="111"/>
      <c r="AF27" s="61"/>
      <c r="AG27" s="83"/>
      <c r="AH27" s="111"/>
      <c r="AI27" s="61"/>
      <c r="AJ27" s="83"/>
      <c r="AK27" s="111"/>
      <c r="AL27" s="61"/>
      <c r="AM27" s="83"/>
      <c r="AN27" s="111"/>
      <c r="AO27" s="61"/>
      <c r="AP27" s="83"/>
      <c r="AQ27" s="134"/>
      <c r="AR27" s="61"/>
      <c r="AS27" s="83"/>
      <c r="AT27" s="112"/>
    </row>
    <row r="28" spans="1:46" ht="14.25" customHeight="1" thickBot="1" x14ac:dyDescent="0.3">
      <c r="A28" s="110" t="s">
        <v>241</v>
      </c>
      <c r="B28" s="154"/>
      <c r="C28" s="155"/>
      <c r="D28" s="111"/>
      <c r="E28" s="61"/>
      <c r="F28" s="83"/>
      <c r="G28" s="111"/>
      <c r="H28" s="61"/>
      <c r="I28" s="83"/>
      <c r="J28" s="111"/>
      <c r="K28" s="61"/>
      <c r="L28" s="83"/>
      <c r="M28" s="111"/>
      <c r="N28" s="61"/>
      <c r="O28" s="83"/>
      <c r="P28" s="111"/>
      <c r="Q28" s="61"/>
      <c r="R28" s="83"/>
      <c r="S28" s="111"/>
      <c r="T28" s="61"/>
      <c r="U28" s="83"/>
      <c r="V28" s="111"/>
      <c r="W28" s="61"/>
      <c r="X28" s="83"/>
      <c r="Y28" s="111"/>
      <c r="Z28" s="61"/>
      <c r="AA28" s="83"/>
      <c r="AB28" s="111"/>
      <c r="AC28" s="61"/>
      <c r="AD28" s="83"/>
      <c r="AE28" s="111"/>
      <c r="AF28" s="61"/>
      <c r="AG28" s="83"/>
      <c r="AH28" s="111"/>
      <c r="AI28" s="61"/>
      <c r="AJ28" s="83"/>
      <c r="AK28" s="111"/>
      <c r="AL28" s="61"/>
      <c r="AM28" s="83"/>
      <c r="AN28" s="111"/>
      <c r="AO28" s="61"/>
      <c r="AP28" s="83"/>
      <c r="AQ28" s="134"/>
      <c r="AR28" s="61"/>
      <c r="AS28" s="83"/>
      <c r="AT28" s="112"/>
    </row>
    <row r="29" spans="1:46" ht="15.75" thickBot="1" x14ac:dyDescent="0.3">
      <c r="A29" s="110" t="s">
        <v>242</v>
      </c>
      <c r="B29" s="154"/>
      <c r="C29" s="155"/>
      <c r="D29" s="111"/>
      <c r="E29" s="61"/>
      <c r="F29" s="83"/>
      <c r="G29" s="111"/>
      <c r="H29" s="61"/>
      <c r="I29" s="83"/>
      <c r="J29" s="111"/>
      <c r="K29" s="61"/>
      <c r="L29" s="83"/>
      <c r="M29" s="111"/>
      <c r="N29" s="61"/>
      <c r="O29" s="83"/>
      <c r="P29" s="111"/>
      <c r="Q29" s="61"/>
      <c r="R29" s="83"/>
      <c r="S29" s="111"/>
      <c r="T29" s="61"/>
      <c r="U29" s="83"/>
      <c r="V29" s="111"/>
      <c r="W29" s="61"/>
      <c r="X29" s="83"/>
      <c r="Y29" s="111"/>
      <c r="Z29" s="61"/>
      <c r="AA29" s="83"/>
      <c r="AB29" s="111"/>
      <c r="AC29" s="61"/>
      <c r="AD29" s="83"/>
      <c r="AE29" s="111"/>
      <c r="AF29" s="61"/>
      <c r="AG29" s="83"/>
      <c r="AH29" s="111"/>
      <c r="AI29" s="61"/>
      <c r="AJ29" s="83"/>
      <c r="AK29" s="111"/>
      <c r="AL29" s="61"/>
      <c r="AM29" s="83"/>
      <c r="AN29" s="111"/>
      <c r="AO29" s="61"/>
      <c r="AP29" s="83"/>
      <c r="AQ29" s="134"/>
      <c r="AR29" s="61"/>
      <c r="AS29" s="83"/>
      <c r="AT29" s="112"/>
    </row>
    <row r="30" spans="1:46" ht="15.75" thickBot="1" x14ac:dyDescent="0.3">
      <c r="A30" s="110" t="s">
        <v>243</v>
      </c>
      <c r="B30" s="154"/>
      <c r="C30" s="155"/>
      <c r="D30" s="111"/>
      <c r="E30" s="61"/>
      <c r="F30" s="83"/>
      <c r="G30" s="111"/>
      <c r="H30" s="61"/>
      <c r="I30" s="83"/>
      <c r="J30" s="111"/>
      <c r="K30" s="61"/>
      <c r="L30" s="83"/>
      <c r="M30" s="111"/>
      <c r="N30" s="61"/>
      <c r="O30" s="83"/>
      <c r="P30" s="111"/>
      <c r="Q30" s="61"/>
      <c r="R30" s="83"/>
      <c r="S30" s="111"/>
      <c r="T30" s="61"/>
      <c r="U30" s="83"/>
      <c r="V30" s="111"/>
      <c r="W30" s="61"/>
      <c r="X30" s="83"/>
      <c r="Y30" s="111"/>
      <c r="Z30" s="61"/>
      <c r="AA30" s="83"/>
      <c r="AB30" s="111"/>
      <c r="AC30" s="61"/>
      <c r="AD30" s="83"/>
      <c r="AE30" s="111"/>
      <c r="AF30" s="61"/>
      <c r="AG30" s="83"/>
      <c r="AH30" s="111"/>
      <c r="AI30" s="61"/>
      <c r="AJ30" s="83"/>
      <c r="AK30" s="111"/>
      <c r="AL30" s="61"/>
      <c r="AM30" s="83"/>
      <c r="AN30" s="111"/>
      <c r="AO30" s="61"/>
      <c r="AP30" s="83"/>
      <c r="AQ30" s="134"/>
      <c r="AR30" s="61"/>
      <c r="AS30" s="83"/>
      <c r="AT30" s="112"/>
    </row>
    <row r="31" spans="1:46" ht="15.75" thickBot="1" x14ac:dyDescent="0.3">
      <c r="A31" s="110" t="s">
        <v>244</v>
      </c>
      <c r="B31" s="154"/>
      <c r="C31" s="155"/>
      <c r="D31" s="111"/>
      <c r="E31" s="61"/>
      <c r="F31" s="83"/>
      <c r="G31" s="111"/>
      <c r="H31" s="61"/>
      <c r="I31" s="83"/>
      <c r="J31" s="111"/>
      <c r="K31" s="61"/>
      <c r="L31" s="83"/>
      <c r="M31" s="111"/>
      <c r="N31" s="61"/>
      <c r="O31" s="83"/>
      <c r="P31" s="111"/>
      <c r="Q31" s="61"/>
      <c r="R31" s="83"/>
      <c r="S31" s="111"/>
      <c r="T31" s="61"/>
      <c r="U31" s="83"/>
      <c r="V31" s="111"/>
      <c r="W31" s="61"/>
      <c r="X31" s="83"/>
      <c r="Y31" s="111"/>
      <c r="Z31" s="61"/>
      <c r="AA31" s="83"/>
      <c r="AB31" s="111"/>
      <c r="AC31" s="61"/>
      <c r="AD31" s="83"/>
      <c r="AE31" s="111"/>
      <c r="AF31" s="61"/>
      <c r="AG31" s="83"/>
      <c r="AH31" s="111"/>
      <c r="AI31" s="61"/>
      <c r="AJ31" s="83"/>
      <c r="AK31" s="111"/>
      <c r="AL31" s="61"/>
      <c r="AM31" s="83"/>
      <c r="AN31" s="111"/>
      <c r="AO31" s="61"/>
      <c r="AP31" s="83"/>
      <c r="AQ31" s="134"/>
      <c r="AR31" s="61"/>
      <c r="AS31" s="83"/>
      <c r="AT31" s="112"/>
    </row>
    <row r="32" spans="1:46" ht="15.75" thickBot="1" x14ac:dyDescent="0.3">
      <c r="A32" s="101" t="s">
        <v>245</v>
      </c>
      <c r="B32" s="154"/>
      <c r="C32" s="155"/>
      <c r="D32" s="156"/>
      <c r="E32" s="61"/>
      <c r="F32" s="83"/>
      <c r="G32" s="84"/>
      <c r="H32" s="61"/>
      <c r="I32" s="83"/>
      <c r="J32" s="84"/>
      <c r="K32" s="61"/>
      <c r="L32" s="83"/>
      <c r="M32" s="84"/>
      <c r="N32" s="61"/>
      <c r="O32" s="83"/>
      <c r="P32" s="84"/>
      <c r="Q32" s="61"/>
      <c r="R32" s="83"/>
      <c r="S32" s="84"/>
      <c r="T32" s="61"/>
      <c r="U32" s="83"/>
      <c r="V32" s="84"/>
      <c r="W32" s="61"/>
      <c r="X32" s="83"/>
      <c r="Y32" s="84"/>
      <c r="Z32" s="61"/>
      <c r="AA32" s="83"/>
      <c r="AB32" s="84"/>
      <c r="AC32" s="61"/>
      <c r="AD32" s="83"/>
      <c r="AE32" s="84"/>
      <c r="AF32" s="61"/>
      <c r="AG32" s="83"/>
      <c r="AH32" s="84"/>
      <c r="AI32" s="61"/>
      <c r="AJ32" s="83"/>
      <c r="AK32" s="84"/>
      <c r="AL32" s="61"/>
      <c r="AM32" s="83"/>
      <c r="AN32" s="84"/>
      <c r="AO32" s="61"/>
      <c r="AP32" s="83"/>
      <c r="AQ32" s="135"/>
      <c r="AR32" s="61"/>
      <c r="AS32" s="83"/>
      <c r="AT32" s="142"/>
    </row>
    <row r="33" spans="1:46" ht="15.75" thickBot="1" x14ac:dyDescent="0.3">
      <c r="A33" s="6" t="s">
        <v>246</v>
      </c>
      <c r="B33" s="154"/>
      <c r="C33" s="155"/>
      <c r="D33" s="156"/>
      <c r="E33" s="61"/>
      <c r="F33" s="83"/>
      <c r="G33" s="84"/>
      <c r="H33" s="61"/>
      <c r="I33" s="83"/>
      <c r="J33" s="84"/>
      <c r="K33" s="61"/>
      <c r="L33" s="83"/>
      <c r="M33" s="84"/>
      <c r="N33" s="61"/>
      <c r="O33" s="83"/>
      <c r="P33" s="84"/>
      <c r="Q33" s="61"/>
      <c r="R33" s="83"/>
      <c r="S33" s="84"/>
      <c r="T33" s="61"/>
      <c r="U33" s="83"/>
      <c r="V33" s="84"/>
      <c r="W33" s="61"/>
      <c r="X33" s="83"/>
      <c r="Y33" s="84"/>
      <c r="Z33" s="61"/>
      <c r="AA33" s="83"/>
      <c r="AB33" s="84"/>
      <c r="AC33" s="61"/>
      <c r="AD33" s="83"/>
      <c r="AE33" s="84"/>
      <c r="AF33" s="61"/>
      <c r="AG33" s="83"/>
      <c r="AH33" s="84"/>
      <c r="AI33" s="61"/>
      <c r="AJ33" s="83"/>
      <c r="AK33" s="84"/>
      <c r="AL33" s="61"/>
      <c r="AM33" s="83"/>
      <c r="AN33" s="84"/>
      <c r="AO33" s="61"/>
      <c r="AP33" s="83"/>
      <c r="AQ33" s="135"/>
      <c r="AR33" s="61"/>
      <c r="AS33" s="83"/>
      <c r="AT33" s="142"/>
    </row>
    <row r="34" spans="1:46" ht="15.75" thickBot="1" x14ac:dyDescent="0.3">
      <c r="A34" s="5" t="s">
        <v>247</v>
      </c>
      <c r="B34" s="154"/>
      <c r="C34" s="155"/>
      <c r="D34" s="156"/>
      <c r="E34" s="61"/>
      <c r="F34" s="83"/>
      <c r="G34" s="84"/>
      <c r="H34" s="61"/>
      <c r="I34" s="83"/>
      <c r="J34" s="84"/>
      <c r="K34" s="61"/>
      <c r="L34" s="83"/>
      <c r="M34" s="84"/>
      <c r="N34" s="61"/>
      <c r="O34" s="83"/>
      <c r="P34" s="84"/>
      <c r="Q34" s="61"/>
      <c r="R34" s="83"/>
      <c r="S34" s="84"/>
      <c r="T34" s="61"/>
      <c r="U34" s="83"/>
      <c r="V34" s="84"/>
      <c r="W34" s="61"/>
      <c r="X34" s="83"/>
      <c r="Y34" s="84"/>
      <c r="Z34" s="61"/>
      <c r="AA34" s="83"/>
      <c r="AB34" s="84"/>
      <c r="AC34" s="61"/>
      <c r="AD34" s="83"/>
      <c r="AE34" s="84"/>
      <c r="AF34" s="61"/>
      <c r="AG34" s="83"/>
      <c r="AH34" s="84"/>
      <c r="AI34" s="61"/>
      <c r="AJ34" s="83"/>
      <c r="AK34" s="84"/>
      <c r="AL34" s="61"/>
      <c r="AM34" s="83"/>
      <c r="AN34" s="84"/>
      <c r="AO34" s="61"/>
      <c r="AP34" s="83"/>
      <c r="AQ34" s="135"/>
      <c r="AR34" s="61"/>
      <c r="AS34" s="83"/>
      <c r="AT34" s="142"/>
    </row>
    <row r="35" spans="1:46" ht="15.75" thickBot="1" x14ac:dyDescent="0.3">
      <c r="A35" s="3" t="s">
        <v>248</v>
      </c>
      <c r="B35" s="154"/>
      <c r="C35" s="155"/>
      <c r="D35" s="156"/>
      <c r="E35" s="61"/>
      <c r="F35" s="83"/>
      <c r="G35" s="84"/>
      <c r="H35" s="61"/>
      <c r="I35" s="83"/>
      <c r="J35" s="84"/>
      <c r="K35" s="61"/>
      <c r="L35" s="83"/>
      <c r="M35" s="84"/>
      <c r="N35" s="61"/>
      <c r="O35" s="83"/>
      <c r="P35" s="84"/>
      <c r="Q35" s="61"/>
      <c r="R35" s="83"/>
      <c r="S35" s="84"/>
      <c r="T35" s="61"/>
      <c r="U35" s="83"/>
      <c r="V35" s="84"/>
      <c r="W35" s="61"/>
      <c r="X35" s="83"/>
      <c r="Y35" s="84"/>
      <c r="Z35" s="61"/>
      <c r="AA35" s="83"/>
      <c r="AB35" s="84"/>
      <c r="AC35" s="61"/>
      <c r="AD35" s="83"/>
      <c r="AE35" s="84"/>
      <c r="AF35" s="61"/>
      <c r="AG35" s="83"/>
      <c r="AH35" s="84"/>
      <c r="AI35" s="61"/>
      <c r="AJ35" s="83"/>
      <c r="AK35" s="84"/>
      <c r="AL35" s="61"/>
      <c r="AM35" s="83"/>
      <c r="AN35" s="84"/>
      <c r="AO35" s="61"/>
      <c r="AP35" s="83"/>
      <c r="AQ35" s="135"/>
      <c r="AR35" s="61"/>
      <c r="AS35" s="83"/>
      <c r="AT35" s="142"/>
    </row>
    <row r="36" spans="1:46" ht="15.75" thickBot="1" x14ac:dyDescent="0.3">
      <c r="A36" s="3" t="s">
        <v>249</v>
      </c>
      <c r="B36" s="154"/>
      <c r="C36" s="155"/>
      <c r="D36" s="156"/>
      <c r="E36" s="61"/>
      <c r="F36" s="83"/>
      <c r="G36" s="84"/>
      <c r="H36" s="61"/>
      <c r="I36" s="83"/>
      <c r="J36" s="84"/>
      <c r="K36" s="61"/>
      <c r="L36" s="83"/>
      <c r="M36" s="84"/>
      <c r="N36" s="61"/>
      <c r="O36" s="83"/>
      <c r="P36" s="84"/>
      <c r="Q36" s="61"/>
      <c r="R36" s="83"/>
      <c r="S36" s="84"/>
      <c r="T36" s="61"/>
      <c r="U36" s="83"/>
      <c r="V36" s="84"/>
      <c r="W36" s="61"/>
      <c r="X36" s="83"/>
      <c r="Y36" s="84"/>
      <c r="Z36" s="61"/>
      <c r="AA36" s="83"/>
      <c r="AB36" s="84"/>
      <c r="AC36" s="61"/>
      <c r="AD36" s="83"/>
      <c r="AE36" s="84"/>
      <c r="AF36" s="61"/>
      <c r="AG36" s="83"/>
      <c r="AH36" s="84"/>
      <c r="AI36" s="61"/>
      <c r="AJ36" s="83"/>
      <c r="AK36" s="84"/>
      <c r="AL36" s="61"/>
      <c r="AM36" s="83"/>
      <c r="AN36" s="84"/>
      <c r="AO36" s="61"/>
      <c r="AP36" s="83"/>
      <c r="AQ36" s="135"/>
      <c r="AR36" s="61"/>
      <c r="AS36" s="83"/>
      <c r="AT36" s="142"/>
    </row>
    <row r="37" spans="1:46" ht="15.75" thickBot="1" x14ac:dyDescent="0.3">
      <c r="A37" s="3" t="s">
        <v>250</v>
      </c>
      <c r="B37" s="149"/>
      <c r="C37" s="150"/>
      <c r="D37" s="157"/>
      <c r="E37" s="87"/>
      <c r="F37" s="88"/>
      <c r="G37" s="89"/>
      <c r="H37" s="87"/>
      <c r="I37" s="88"/>
      <c r="J37" s="89"/>
      <c r="K37" s="87"/>
      <c r="L37" s="88"/>
      <c r="M37" s="89"/>
      <c r="N37" s="87"/>
      <c r="O37" s="88"/>
      <c r="P37" s="89"/>
      <c r="Q37" s="87"/>
      <c r="R37" s="88"/>
      <c r="S37" s="89"/>
      <c r="T37" s="87"/>
      <c r="U37" s="88"/>
      <c r="V37" s="89"/>
      <c r="W37" s="87"/>
      <c r="X37" s="88"/>
      <c r="Y37" s="89"/>
      <c r="Z37" s="87"/>
      <c r="AA37" s="88"/>
      <c r="AB37" s="89"/>
      <c r="AC37" s="87"/>
      <c r="AD37" s="88"/>
      <c r="AE37" s="89"/>
      <c r="AF37" s="87"/>
      <c r="AG37" s="88"/>
      <c r="AH37" s="89"/>
      <c r="AI37" s="87"/>
      <c r="AJ37" s="88"/>
      <c r="AK37" s="89"/>
      <c r="AL37" s="87"/>
      <c r="AM37" s="88"/>
      <c r="AN37" s="89"/>
      <c r="AO37" s="87"/>
      <c r="AP37" s="88"/>
      <c r="AQ37" s="136"/>
      <c r="AR37" s="87"/>
      <c r="AS37" s="88"/>
      <c r="AT37" s="144"/>
    </row>
    <row r="38" spans="1:46" ht="15.75" thickBot="1" x14ac:dyDescent="0.3">
      <c r="A38" s="6" t="s">
        <v>251</v>
      </c>
      <c r="B38" s="149"/>
      <c r="C38" s="150"/>
      <c r="D38" s="157"/>
      <c r="E38" s="87"/>
      <c r="F38" s="88"/>
      <c r="G38" s="89"/>
      <c r="H38" s="87"/>
      <c r="I38" s="88"/>
      <c r="J38" s="89"/>
      <c r="K38" s="87"/>
      <c r="L38" s="88"/>
      <c r="M38" s="89"/>
      <c r="N38" s="87"/>
      <c r="O38" s="88"/>
      <c r="P38" s="89"/>
      <c r="Q38" s="87"/>
      <c r="R38" s="88"/>
      <c r="S38" s="89"/>
      <c r="T38" s="87"/>
      <c r="U38" s="88"/>
      <c r="V38" s="89"/>
      <c r="W38" s="87"/>
      <c r="X38" s="88"/>
      <c r="Y38" s="89"/>
      <c r="Z38" s="87"/>
      <c r="AA38" s="88"/>
      <c r="AB38" s="89"/>
      <c r="AC38" s="87"/>
      <c r="AD38" s="88"/>
      <c r="AE38" s="89"/>
      <c r="AF38" s="87"/>
      <c r="AG38" s="88"/>
      <c r="AH38" s="89"/>
      <c r="AI38" s="87"/>
      <c r="AJ38" s="88"/>
      <c r="AK38" s="89"/>
      <c r="AL38" s="87"/>
      <c r="AM38" s="88"/>
      <c r="AN38" s="89"/>
      <c r="AO38" s="87"/>
      <c r="AP38" s="88"/>
      <c r="AQ38" s="136"/>
      <c r="AR38" s="87"/>
      <c r="AS38" s="88"/>
      <c r="AT38" s="144"/>
    </row>
    <row r="39" spans="1:46" ht="17.25" customHeight="1" thickBot="1" x14ac:dyDescent="0.3">
      <c r="A39" s="100" t="s">
        <v>276</v>
      </c>
      <c r="B39" s="149"/>
      <c r="C39" s="150"/>
      <c r="D39" s="111"/>
      <c r="E39" s="87"/>
      <c r="F39" s="88"/>
      <c r="G39" s="111"/>
      <c r="H39" s="87"/>
      <c r="I39" s="88"/>
      <c r="J39" s="111"/>
      <c r="K39" s="87"/>
      <c r="L39" s="88"/>
      <c r="M39" s="111"/>
      <c r="N39" s="87"/>
      <c r="O39" s="88"/>
      <c r="P39" s="111"/>
      <c r="Q39" s="87"/>
      <c r="R39" s="88"/>
      <c r="S39" s="111"/>
      <c r="T39" s="87"/>
      <c r="U39" s="88"/>
      <c r="V39" s="111"/>
      <c r="W39" s="87"/>
      <c r="X39" s="88"/>
      <c r="Y39" s="111"/>
      <c r="Z39" s="87"/>
      <c r="AA39" s="88"/>
      <c r="AB39" s="111"/>
      <c r="AC39" s="87"/>
      <c r="AD39" s="88"/>
      <c r="AE39" s="111"/>
      <c r="AF39" s="87"/>
      <c r="AG39" s="88"/>
      <c r="AH39" s="111"/>
      <c r="AI39" s="87"/>
      <c r="AJ39" s="88"/>
      <c r="AK39" s="111"/>
      <c r="AL39" s="87"/>
      <c r="AM39" s="88"/>
      <c r="AN39" s="111"/>
      <c r="AO39" s="87"/>
      <c r="AP39" s="88"/>
      <c r="AQ39" s="134"/>
      <c r="AR39" s="87"/>
      <c r="AS39" s="88"/>
      <c r="AT39" s="112"/>
    </row>
    <row r="40" spans="1:46" ht="15.75" thickBot="1" x14ac:dyDescent="0.3">
      <c r="A40" s="102" t="s">
        <v>253</v>
      </c>
      <c r="B40" s="154"/>
      <c r="C40" s="155"/>
      <c r="D40" s="111"/>
      <c r="E40" s="61"/>
      <c r="F40" s="83"/>
      <c r="G40" s="111"/>
      <c r="H40" s="61"/>
      <c r="I40" s="83"/>
      <c r="J40" s="111"/>
      <c r="K40" s="61"/>
      <c r="L40" s="83"/>
      <c r="M40" s="111"/>
      <c r="N40" s="61"/>
      <c r="O40" s="83"/>
      <c r="P40" s="111"/>
      <c r="Q40" s="61"/>
      <c r="R40" s="83"/>
      <c r="S40" s="111"/>
      <c r="T40" s="61"/>
      <c r="U40" s="83"/>
      <c r="V40" s="111"/>
      <c r="W40" s="61"/>
      <c r="X40" s="83"/>
      <c r="Y40" s="111"/>
      <c r="Z40" s="61"/>
      <c r="AA40" s="83"/>
      <c r="AB40" s="111"/>
      <c r="AC40" s="61"/>
      <c r="AD40" s="83"/>
      <c r="AE40" s="111"/>
      <c r="AF40" s="61"/>
      <c r="AG40" s="83"/>
      <c r="AH40" s="111"/>
      <c r="AI40" s="61"/>
      <c r="AJ40" s="83"/>
      <c r="AK40" s="111"/>
      <c r="AL40" s="61"/>
      <c r="AM40" s="83"/>
      <c r="AN40" s="111"/>
      <c r="AO40" s="61"/>
      <c r="AP40" s="83"/>
      <c r="AQ40" s="134"/>
      <c r="AR40" s="61"/>
      <c r="AS40" s="83"/>
      <c r="AT40" s="112"/>
    </row>
    <row r="41" spans="1:46" ht="15.75" thickBot="1" x14ac:dyDescent="0.3">
      <c r="A41" s="5" t="s">
        <v>254</v>
      </c>
      <c r="B41" s="154"/>
      <c r="C41" s="155"/>
      <c r="D41" s="156"/>
      <c r="E41" s="61"/>
      <c r="F41" s="83"/>
      <c r="G41" s="84"/>
      <c r="H41" s="61"/>
      <c r="I41" s="83"/>
      <c r="J41" s="84"/>
      <c r="K41" s="61"/>
      <c r="L41" s="83"/>
      <c r="M41" s="84"/>
      <c r="N41" s="61"/>
      <c r="O41" s="83"/>
      <c r="P41" s="84"/>
      <c r="Q41" s="61"/>
      <c r="R41" s="83"/>
      <c r="S41" s="84"/>
      <c r="T41" s="61"/>
      <c r="U41" s="83"/>
      <c r="V41" s="84"/>
      <c r="W41" s="61"/>
      <c r="X41" s="83"/>
      <c r="Y41" s="84"/>
      <c r="Z41" s="61"/>
      <c r="AA41" s="83"/>
      <c r="AB41" s="84"/>
      <c r="AC41" s="61"/>
      <c r="AD41" s="83"/>
      <c r="AE41" s="84"/>
      <c r="AF41" s="61"/>
      <c r="AG41" s="83"/>
      <c r="AH41" s="84"/>
      <c r="AI41" s="61"/>
      <c r="AJ41" s="83"/>
      <c r="AK41" s="84"/>
      <c r="AL41" s="61"/>
      <c r="AM41" s="83"/>
      <c r="AN41" s="84"/>
      <c r="AO41" s="61"/>
      <c r="AP41" s="83"/>
      <c r="AQ41" s="135"/>
      <c r="AR41" s="61"/>
      <c r="AS41" s="83"/>
      <c r="AT41" s="142"/>
    </row>
    <row r="42" spans="1:46" ht="15.75" thickBot="1" x14ac:dyDescent="0.3">
      <c r="A42" s="5" t="s">
        <v>255</v>
      </c>
      <c r="B42" s="154"/>
      <c r="C42" s="155"/>
      <c r="D42" s="111"/>
      <c r="E42" s="61"/>
      <c r="F42" s="83"/>
      <c r="G42" s="111"/>
      <c r="H42" s="61"/>
      <c r="I42" s="83"/>
      <c r="J42" s="111"/>
      <c r="K42" s="61"/>
      <c r="L42" s="83"/>
      <c r="M42" s="111"/>
      <c r="N42" s="61"/>
      <c r="O42" s="83"/>
      <c r="P42" s="111"/>
      <c r="Q42" s="61"/>
      <c r="R42" s="83"/>
      <c r="S42" s="111"/>
      <c r="T42" s="61"/>
      <c r="U42" s="83"/>
      <c r="V42" s="111"/>
      <c r="W42" s="61"/>
      <c r="X42" s="83"/>
      <c r="Y42" s="111"/>
      <c r="Z42" s="61"/>
      <c r="AA42" s="83"/>
      <c r="AB42" s="111"/>
      <c r="AC42" s="61"/>
      <c r="AD42" s="83"/>
      <c r="AE42" s="111"/>
      <c r="AF42" s="61"/>
      <c r="AG42" s="83"/>
      <c r="AH42" s="111"/>
      <c r="AI42" s="61"/>
      <c r="AJ42" s="83"/>
      <c r="AK42" s="111"/>
      <c r="AL42" s="61"/>
      <c r="AM42" s="83"/>
      <c r="AN42" s="111"/>
      <c r="AO42" s="61"/>
      <c r="AP42" s="83"/>
      <c r="AQ42" s="134"/>
      <c r="AR42" s="61"/>
      <c r="AS42" s="83"/>
      <c r="AT42" s="112"/>
    </row>
    <row r="43" spans="1:46" ht="15.75" thickBot="1" x14ac:dyDescent="0.3">
      <c r="A43" s="5" t="s">
        <v>256</v>
      </c>
      <c r="B43" s="154"/>
      <c r="C43" s="155"/>
      <c r="D43" s="156"/>
      <c r="E43" s="61"/>
      <c r="F43" s="83"/>
      <c r="G43" s="84"/>
      <c r="H43" s="61"/>
      <c r="I43" s="83"/>
      <c r="J43" s="84"/>
      <c r="K43" s="61"/>
      <c r="L43" s="83"/>
      <c r="M43" s="84"/>
      <c r="N43" s="61"/>
      <c r="O43" s="83"/>
      <c r="P43" s="84"/>
      <c r="Q43" s="61"/>
      <c r="R43" s="83"/>
      <c r="S43" s="84"/>
      <c r="T43" s="61"/>
      <c r="U43" s="83"/>
      <c r="V43" s="84"/>
      <c r="W43" s="61"/>
      <c r="X43" s="83"/>
      <c r="Y43" s="84"/>
      <c r="Z43" s="61"/>
      <c r="AA43" s="83"/>
      <c r="AB43" s="84"/>
      <c r="AC43" s="61"/>
      <c r="AD43" s="83"/>
      <c r="AE43" s="84"/>
      <c r="AF43" s="61"/>
      <c r="AG43" s="83"/>
      <c r="AH43" s="84"/>
      <c r="AI43" s="61"/>
      <c r="AJ43" s="83"/>
      <c r="AK43" s="84"/>
      <c r="AL43" s="61"/>
      <c r="AM43" s="83"/>
      <c r="AN43" s="84"/>
      <c r="AO43" s="61"/>
      <c r="AP43" s="83"/>
      <c r="AQ43" s="135"/>
      <c r="AR43" s="61"/>
      <c r="AS43" s="83"/>
      <c r="AT43" s="142"/>
    </row>
    <row r="44" spans="1:46" s="114" customFormat="1" ht="15.75" thickBot="1" x14ac:dyDescent="0.3">
      <c r="A44" s="129" t="s">
        <v>36</v>
      </c>
      <c r="B44" s="116"/>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6"/>
      <c r="AS44" s="117"/>
      <c r="AT44" s="143"/>
    </row>
    <row r="45" spans="1:46" ht="15.75" thickBot="1" x14ac:dyDescent="0.3">
      <c r="A45" s="103" t="s">
        <v>257</v>
      </c>
      <c r="B45" s="154"/>
      <c r="C45" s="155"/>
      <c r="D45" s="111"/>
      <c r="E45" s="61"/>
      <c r="F45" s="83"/>
      <c r="G45" s="111"/>
      <c r="H45" s="61"/>
      <c r="I45" s="83"/>
      <c r="J45" s="111"/>
      <c r="K45" s="61"/>
      <c r="L45" s="83"/>
      <c r="M45" s="111"/>
      <c r="N45" s="61"/>
      <c r="O45" s="83"/>
      <c r="P45" s="111"/>
      <c r="Q45" s="61"/>
      <c r="R45" s="83"/>
      <c r="S45" s="111"/>
      <c r="T45" s="61"/>
      <c r="U45" s="83"/>
      <c r="V45" s="111"/>
      <c r="W45" s="61"/>
      <c r="X45" s="83"/>
      <c r="Y45" s="111"/>
      <c r="Z45" s="61"/>
      <c r="AA45" s="83"/>
      <c r="AB45" s="111"/>
      <c r="AC45" s="61"/>
      <c r="AD45" s="83"/>
      <c r="AE45" s="111"/>
      <c r="AF45" s="61"/>
      <c r="AG45" s="83"/>
      <c r="AH45" s="111"/>
      <c r="AI45" s="61"/>
      <c r="AJ45" s="83"/>
      <c r="AK45" s="111"/>
      <c r="AL45" s="61"/>
      <c r="AM45" s="83"/>
      <c r="AN45" s="111"/>
      <c r="AO45" s="61"/>
      <c r="AP45" s="83"/>
      <c r="AQ45" s="134"/>
      <c r="AR45" s="61"/>
      <c r="AS45" s="83"/>
      <c r="AT45" s="112"/>
    </row>
    <row r="46" spans="1:46" ht="15.75" thickBot="1" x14ac:dyDescent="0.3">
      <c r="A46" s="104" t="s">
        <v>258</v>
      </c>
      <c r="B46" s="154"/>
      <c r="C46" s="155"/>
      <c r="D46" s="156"/>
      <c r="E46" s="61"/>
      <c r="F46" s="83"/>
      <c r="G46" s="84"/>
      <c r="H46" s="61"/>
      <c r="I46" s="83"/>
      <c r="J46" s="84"/>
      <c r="K46" s="61"/>
      <c r="L46" s="83"/>
      <c r="M46" s="84"/>
      <c r="N46" s="61"/>
      <c r="O46" s="83"/>
      <c r="P46" s="84"/>
      <c r="Q46" s="61"/>
      <c r="R46" s="83"/>
      <c r="S46" s="84"/>
      <c r="T46" s="61"/>
      <c r="U46" s="83"/>
      <c r="V46" s="84"/>
      <c r="W46" s="61"/>
      <c r="X46" s="83"/>
      <c r="Y46" s="84"/>
      <c r="Z46" s="61"/>
      <c r="AA46" s="83"/>
      <c r="AB46" s="84"/>
      <c r="AC46" s="61"/>
      <c r="AD46" s="83"/>
      <c r="AE46" s="84"/>
      <c r="AF46" s="61"/>
      <c r="AG46" s="83"/>
      <c r="AH46" s="84"/>
      <c r="AI46" s="61"/>
      <c r="AJ46" s="83"/>
      <c r="AK46" s="84"/>
      <c r="AL46" s="61"/>
      <c r="AM46" s="83"/>
      <c r="AN46" s="84"/>
      <c r="AO46" s="61"/>
      <c r="AP46" s="83"/>
      <c r="AQ46" s="135"/>
      <c r="AR46" s="61"/>
      <c r="AS46" s="83"/>
      <c r="AT46" s="142"/>
    </row>
    <row r="47" spans="1:46" ht="15.75" thickBot="1" x14ac:dyDescent="0.3">
      <c r="A47" s="105" t="s">
        <v>259</v>
      </c>
      <c r="B47" s="154"/>
      <c r="C47" s="155"/>
      <c r="D47" s="156"/>
      <c r="E47" s="61"/>
      <c r="F47" s="83"/>
      <c r="G47" s="84"/>
      <c r="H47" s="61"/>
      <c r="I47" s="83"/>
      <c r="J47" s="84"/>
      <c r="K47" s="61"/>
      <c r="L47" s="83"/>
      <c r="M47" s="84"/>
      <c r="N47" s="61"/>
      <c r="O47" s="83"/>
      <c r="P47" s="84"/>
      <c r="Q47" s="61"/>
      <c r="R47" s="83"/>
      <c r="S47" s="84"/>
      <c r="T47" s="61"/>
      <c r="U47" s="83"/>
      <c r="V47" s="84"/>
      <c r="W47" s="61"/>
      <c r="X47" s="83"/>
      <c r="Y47" s="84"/>
      <c r="Z47" s="61"/>
      <c r="AA47" s="83"/>
      <c r="AB47" s="84"/>
      <c r="AC47" s="61"/>
      <c r="AD47" s="83"/>
      <c r="AE47" s="84"/>
      <c r="AF47" s="61"/>
      <c r="AG47" s="83"/>
      <c r="AH47" s="84"/>
      <c r="AI47" s="61"/>
      <c r="AJ47" s="83"/>
      <c r="AK47" s="84"/>
      <c r="AL47" s="61"/>
      <c r="AM47" s="83"/>
      <c r="AN47" s="84"/>
      <c r="AO47" s="61"/>
      <c r="AP47" s="83"/>
      <c r="AQ47" s="135"/>
      <c r="AR47" s="61"/>
      <c r="AS47" s="83"/>
      <c r="AT47" s="142"/>
    </row>
    <row r="48" spans="1:46" ht="15.75" thickBot="1" x14ac:dyDescent="0.3">
      <c r="A48" s="104" t="s">
        <v>260</v>
      </c>
      <c r="B48" s="154"/>
      <c r="C48" s="155"/>
      <c r="D48" s="111"/>
      <c r="E48" s="61"/>
      <c r="F48" s="83"/>
      <c r="G48" s="111"/>
      <c r="H48" s="61"/>
      <c r="I48" s="83"/>
      <c r="J48" s="111"/>
      <c r="K48" s="61"/>
      <c r="L48" s="83"/>
      <c r="M48" s="111"/>
      <c r="N48" s="61"/>
      <c r="O48" s="83"/>
      <c r="P48" s="111"/>
      <c r="Q48" s="61"/>
      <c r="R48" s="83"/>
      <c r="S48" s="111"/>
      <c r="T48" s="61"/>
      <c r="U48" s="83"/>
      <c r="V48" s="111"/>
      <c r="W48" s="61"/>
      <c r="X48" s="83"/>
      <c r="Y48" s="111"/>
      <c r="Z48" s="61"/>
      <c r="AA48" s="83"/>
      <c r="AB48" s="111"/>
      <c r="AC48" s="61"/>
      <c r="AD48" s="83"/>
      <c r="AE48" s="111"/>
      <c r="AF48" s="61"/>
      <c r="AG48" s="83"/>
      <c r="AH48" s="111"/>
      <c r="AI48" s="61"/>
      <c r="AJ48" s="83"/>
      <c r="AK48" s="111"/>
      <c r="AL48" s="61"/>
      <c r="AM48" s="83"/>
      <c r="AN48" s="111"/>
      <c r="AO48" s="61"/>
      <c r="AP48" s="83"/>
      <c r="AQ48" s="134"/>
      <c r="AR48" s="61"/>
      <c r="AS48" s="83"/>
      <c r="AT48" s="112"/>
    </row>
    <row r="49" spans="1:48" s="114" customFormat="1" ht="15.75" thickBot="1" x14ac:dyDescent="0.3">
      <c r="A49" s="129" t="s">
        <v>37</v>
      </c>
      <c r="B49" s="130"/>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0"/>
      <c r="AS49" s="131"/>
      <c r="AT49" s="145"/>
    </row>
    <row r="50" spans="1:48" ht="13.5" customHeight="1" thickBot="1" x14ac:dyDescent="0.3">
      <c r="A50" s="5" t="s">
        <v>261</v>
      </c>
      <c r="B50" s="154"/>
      <c r="C50" s="155"/>
      <c r="D50" s="111"/>
      <c r="E50" s="61"/>
      <c r="F50" s="83"/>
      <c r="G50" s="111"/>
      <c r="H50" s="61"/>
      <c r="I50" s="83"/>
      <c r="J50" s="111"/>
      <c r="K50" s="61"/>
      <c r="L50" s="83"/>
      <c r="M50" s="111"/>
      <c r="N50" s="61"/>
      <c r="O50" s="83"/>
      <c r="P50" s="111"/>
      <c r="Q50" s="61"/>
      <c r="R50" s="83"/>
      <c r="S50" s="111"/>
      <c r="T50" s="61"/>
      <c r="U50" s="83"/>
      <c r="V50" s="111"/>
      <c r="W50" s="61"/>
      <c r="X50" s="83"/>
      <c r="Y50" s="111"/>
      <c r="Z50" s="61"/>
      <c r="AA50" s="83"/>
      <c r="AB50" s="111"/>
      <c r="AC50" s="61"/>
      <c r="AD50" s="83"/>
      <c r="AE50" s="111"/>
      <c r="AF50" s="61"/>
      <c r="AG50" s="83"/>
      <c r="AH50" s="111"/>
      <c r="AI50" s="61"/>
      <c r="AJ50" s="83"/>
      <c r="AK50" s="111"/>
      <c r="AL50" s="61"/>
      <c r="AM50" s="83"/>
      <c r="AN50" s="111"/>
      <c r="AO50" s="61"/>
      <c r="AP50" s="83"/>
      <c r="AQ50" s="134"/>
      <c r="AR50" s="61"/>
      <c r="AS50" s="83"/>
      <c r="AT50" s="112"/>
    </row>
    <row r="51" spans="1:48" ht="15.75" customHeight="1" thickBot="1" x14ac:dyDescent="0.3">
      <c r="A51" s="5" t="s">
        <v>262</v>
      </c>
      <c r="B51" s="154"/>
      <c r="C51" s="155"/>
      <c r="D51" s="111"/>
      <c r="E51" s="61"/>
      <c r="F51" s="83"/>
      <c r="G51" s="111"/>
      <c r="H51" s="61"/>
      <c r="I51" s="83"/>
      <c r="J51" s="111"/>
      <c r="K51" s="61"/>
      <c r="L51" s="83"/>
      <c r="M51" s="111"/>
      <c r="N51" s="61"/>
      <c r="O51" s="83"/>
      <c r="P51" s="111"/>
      <c r="Q51" s="61"/>
      <c r="R51" s="83"/>
      <c r="S51" s="111"/>
      <c r="T51" s="61"/>
      <c r="U51" s="83"/>
      <c r="V51" s="111"/>
      <c r="W51" s="61"/>
      <c r="X51" s="83"/>
      <c r="Y51" s="111"/>
      <c r="Z51" s="61"/>
      <c r="AA51" s="83"/>
      <c r="AB51" s="111"/>
      <c r="AC51" s="61"/>
      <c r="AD51" s="83"/>
      <c r="AE51" s="111"/>
      <c r="AF51" s="61"/>
      <c r="AG51" s="83"/>
      <c r="AH51" s="111"/>
      <c r="AI51" s="61"/>
      <c r="AJ51" s="83"/>
      <c r="AK51" s="111"/>
      <c r="AL51" s="61"/>
      <c r="AM51" s="83"/>
      <c r="AN51" s="111"/>
      <c r="AO51" s="61"/>
      <c r="AP51" s="83"/>
      <c r="AQ51" s="134"/>
      <c r="AR51" s="61"/>
      <c r="AS51" s="83"/>
      <c r="AT51" s="112"/>
    </row>
    <row r="52" spans="1:48" ht="15.75" thickBot="1" x14ac:dyDescent="0.3">
      <c r="A52" s="5" t="s">
        <v>263</v>
      </c>
      <c r="B52" s="154"/>
      <c r="C52" s="155"/>
      <c r="D52" s="111"/>
      <c r="E52" s="61"/>
      <c r="F52" s="83"/>
      <c r="G52" s="111"/>
      <c r="H52" s="61"/>
      <c r="I52" s="83"/>
      <c r="J52" s="111"/>
      <c r="K52" s="61"/>
      <c r="L52" s="83"/>
      <c r="M52" s="111"/>
      <c r="N52" s="61"/>
      <c r="O52" s="83"/>
      <c r="P52" s="111"/>
      <c r="Q52" s="61"/>
      <c r="R52" s="83"/>
      <c r="S52" s="111"/>
      <c r="T52" s="61"/>
      <c r="U52" s="83"/>
      <c r="V52" s="111"/>
      <c r="W52" s="61"/>
      <c r="X52" s="83"/>
      <c r="Y52" s="111"/>
      <c r="Z52" s="61"/>
      <c r="AA52" s="83"/>
      <c r="AB52" s="111"/>
      <c r="AC52" s="61"/>
      <c r="AD52" s="83"/>
      <c r="AE52" s="111"/>
      <c r="AF52" s="61"/>
      <c r="AG52" s="83"/>
      <c r="AH52" s="111"/>
      <c r="AI52" s="61"/>
      <c r="AJ52" s="83"/>
      <c r="AK52" s="111"/>
      <c r="AL52" s="61"/>
      <c r="AM52" s="83"/>
      <c r="AN52" s="111"/>
      <c r="AO52" s="61"/>
      <c r="AP52" s="83"/>
      <c r="AQ52" s="134"/>
      <c r="AR52" s="61"/>
      <c r="AS52" s="83"/>
      <c r="AT52" s="112"/>
    </row>
    <row r="53" spans="1:48" ht="15.75" thickBot="1" x14ac:dyDescent="0.3">
      <c r="A53" s="5" t="s">
        <v>264</v>
      </c>
      <c r="B53" s="154"/>
      <c r="C53" s="155"/>
      <c r="D53" s="111"/>
      <c r="E53" s="61"/>
      <c r="F53" s="83"/>
      <c r="G53" s="111"/>
      <c r="H53" s="61"/>
      <c r="I53" s="83"/>
      <c r="J53" s="111"/>
      <c r="K53" s="61"/>
      <c r="L53" s="83"/>
      <c r="M53" s="111"/>
      <c r="N53" s="61"/>
      <c r="O53" s="83"/>
      <c r="P53" s="111"/>
      <c r="Q53" s="61"/>
      <c r="R53" s="83"/>
      <c r="S53" s="111"/>
      <c r="T53" s="61"/>
      <c r="U53" s="83"/>
      <c r="V53" s="111"/>
      <c r="W53" s="61"/>
      <c r="X53" s="83"/>
      <c r="Y53" s="111"/>
      <c r="Z53" s="61"/>
      <c r="AA53" s="83"/>
      <c r="AB53" s="111"/>
      <c r="AC53" s="61"/>
      <c r="AD53" s="83"/>
      <c r="AE53" s="111"/>
      <c r="AF53" s="61"/>
      <c r="AG53" s="83"/>
      <c r="AH53" s="111"/>
      <c r="AI53" s="61"/>
      <c r="AJ53" s="83"/>
      <c r="AK53" s="111"/>
      <c r="AL53" s="61"/>
      <c r="AM53" s="83"/>
      <c r="AN53" s="111"/>
      <c r="AO53" s="61"/>
      <c r="AP53" s="83"/>
      <c r="AQ53" s="134"/>
      <c r="AR53" s="61"/>
      <c r="AS53" s="83"/>
      <c r="AT53" s="112"/>
    </row>
    <row r="54" spans="1:48" ht="14.25" customHeight="1" thickBot="1" x14ac:dyDescent="0.3">
      <c r="A54" s="5" t="s">
        <v>265</v>
      </c>
      <c r="B54" s="154"/>
      <c r="C54" s="155"/>
      <c r="D54" s="111"/>
      <c r="E54" s="61"/>
      <c r="F54" s="83"/>
      <c r="G54" s="111"/>
      <c r="H54" s="61"/>
      <c r="I54" s="83"/>
      <c r="J54" s="111"/>
      <c r="K54" s="61"/>
      <c r="L54" s="83"/>
      <c r="M54" s="111"/>
      <c r="N54" s="61"/>
      <c r="O54" s="83"/>
      <c r="P54" s="111"/>
      <c r="Q54" s="61"/>
      <c r="R54" s="83"/>
      <c r="S54" s="111"/>
      <c r="T54" s="61"/>
      <c r="U54" s="83"/>
      <c r="V54" s="111"/>
      <c r="W54" s="61"/>
      <c r="X54" s="83"/>
      <c r="Y54" s="111"/>
      <c r="Z54" s="61"/>
      <c r="AA54" s="83"/>
      <c r="AB54" s="111"/>
      <c r="AC54" s="61"/>
      <c r="AD54" s="83"/>
      <c r="AE54" s="111"/>
      <c r="AF54" s="61"/>
      <c r="AG54" s="83"/>
      <c r="AH54" s="111"/>
      <c r="AI54" s="61"/>
      <c r="AJ54" s="83"/>
      <c r="AK54" s="111"/>
      <c r="AL54" s="61"/>
      <c r="AM54" s="83"/>
      <c r="AN54" s="111"/>
      <c r="AO54" s="61"/>
      <c r="AP54" s="83"/>
      <c r="AQ54" s="134"/>
      <c r="AR54" s="61"/>
      <c r="AS54" s="83"/>
      <c r="AT54" s="112"/>
    </row>
    <row r="55" spans="1:48" ht="15.75" thickBot="1" x14ac:dyDescent="0.3">
      <c r="A55" s="5" t="s">
        <v>266</v>
      </c>
      <c r="B55" s="154"/>
      <c r="C55" s="155"/>
      <c r="D55" s="111"/>
      <c r="E55" s="61"/>
      <c r="F55" s="83"/>
      <c r="G55" s="111"/>
      <c r="H55" s="61"/>
      <c r="I55" s="83"/>
      <c r="J55" s="111"/>
      <c r="K55" s="61"/>
      <c r="L55" s="83"/>
      <c r="M55" s="111"/>
      <c r="N55" s="61"/>
      <c r="O55" s="83"/>
      <c r="P55" s="111"/>
      <c r="Q55" s="61"/>
      <c r="R55" s="83"/>
      <c r="S55" s="111"/>
      <c r="T55" s="61"/>
      <c r="U55" s="83"/>
      <c r="V55" s="111"/>
      <c r="W55" s="61"/>
      <c r="X55" s="83"/>
      <c r="Y55" s="111"/>
      <c r="Z55" s="61"/>
      <c r="AA55" s="83"/>
      <c r="AB55" s="111"/>
      <c r="AC55" s="61"/>
      <c r="AD55" s="83"/>
      <c r="AE55" s="111"/>
      <c r="AF55" s="61"/>
      <c r="AG55" s="83"/>
      <c r="AH55" s="111"/>
      <c r="AI55" s="61"/>
      <c r="AJ55" s="83"/>
      <c r="AK55" s="111"/>
      <c r="AL55" s="61"/>
      <c r="AM55" s="83"/>
      <c r="AN55" s="111"/>
      <c r="AO55" s="61"/>
      <c r="AP55" s="83"/>
      <c r="AQ55" s="134"/>
      <c r="AR55" s="61"/>
      <c r="AS55" s="83"/>
      <c r="AT55" s="112"/>
    </row>
    <row r="56" spans="1:48" s="114" customFormat="1" ht="15.75" customHeight="1" thickBot="1" x14ac:dyDescent="0.3">
      <c r="A56" s="129" t="s">
        <v>195</v>
      </c>
      <c r="B56" s="116"/>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6"/>
      <c r="AS56" s="117"/>
      <c r="AT56" s="143"/>
    </row>
    <row r="57" spans="1:48" ht="15.75" customHeight="1" thickBot="1" x14ac:dyDescent="0.3">
      <c r="A57" s="3" t="s">
        <v>267</v>
      </c>
      <c r="B57" s="154"/>
      <c r="C57" s="155"/>
      <c r="D57" s="111"/>
      <c r="E57" s="61"/>
      <c r="F57" s="83"/>
      <c r="G57" s="111"/>
      <c r="H57" s="61"/>
      <c r="I57" s="83"/>
      <c r="J57" s="111"/>
      <c r="K57" s="61"/>
      <c r="L57" s="83"/>
      <c r="M57" s="111"/>
      <c r="N57" s="61"/>
      <c r="O57" s="83"/>
      <c r="P57" s="111"/>
      <c r="Q57" s="61"/>
      <c r="R57" s="83"/>
      <c r="S57" s="111"/>
      <c r="T57" s="61"/>
      <c r="U57" s="83"/>
      <c r="V57" s="111"/>
      <c r="W57" s="61"/>
      <c r="X57" s="83"/>
      <c r="Y57" s="111"/>
      <c r="Z57" s="61"/>
      <c r="AA57" s="83"/>
      <c r="AB57" s="111"/>
      <c r="AC57" s="61"/>
      <c r="AD57" s="83"/>
      <c r="AE57" s="111"/>
      <c r="AF57" s="61"/>
      <c r="AG57" s="83"/>
      <c r="AH57" s="111"/>
      <c r="AI57" s="61"/>
      <c r="AJ57" s="83"/>
      <c r="AK57" s="111"/>
      <c r="AL57" s="61"/>
      <c r="AM57" s="83"/>
      <c r="AN57" s="111"/>
      <c r="AO57" s="61"/>
      <c r="AP57" s="83"/>
      <c r="AQ57" s="134"/>
      <c r="AR57" s="61"/>
      <c r="AS57" s="83"/>
      <c r="AT57" s="112"/>
    </row>
    <row r="58" spans="1:48" ht="15.75" customHeight="1" thickBot="1" x14ac:dyDescent="0.3">
      <c r="A58" s="3" t="s">
        <v>268</v>
      </c>
      <c r="B58" s="154"/>
      <c r="C58" s="155"/>
      <c r="D58" s="111"/>
      <c r="E58" s="61"/>
      <c r="F58" s="83"/>
      <c r="G58" s="111"/>
      <c r="H58" s="61"/>
      <c r="I58" s="83"/>
      <c r="J58" s="111"/>
      <c r="K58" s="61"/>
      <c r="L58" s="83"/>
      <c r="M58" s="111"/>
      <c r="N58" s="61"/>
      <c r="O58" s="83"/>
      <c r="P58" s="111"/>
      <c r="Q58" s="61"/>
      <c r="R58" s="83"/>
      <c r="S58" s="111"/>
      <c r="T58" s="61"/>
      <c r="U58" s="83"/>
      <c r="V58" s="111"/>
      <c r="W58" s="61"/>
      <c r="X58" s="83"/>
      <c r="Y58" s="111"/>
      <c r="Z58" s="61"/>
      <c r="AA58" s="83"/>
      <c r="AB58" s="111"/>
      <c r="AC58" s="61"/>
      <c r="AD58" s="83"/>
      <c r="AE58" s="111"/>
      <c r="AF58" s="61"/>
      <c r="AG58" s="83"/>
      <c r="AH58" s="111"/>
      <c r="AI58" s="61"/>
      <c r="AJ58" s="83"/>
      <c r="AK58" s="111"/>
      <c r="AL58" s="61"/>
      <c r="AM58" s="83"/>
      <c r="AN58" s="111"/>
      <c r="AO58" s="61"/>
      <c r="AP58" s="83"/>
      <c r="AQ58" s="134"/>
      <c r="AR58" s="61"/>
      <c r="AS58" s="83"/>
      <c r="AT58" s="112"/>
    </row>
    <row r="59" spans="1:48" s="114" customFormat="1" ht="15.75" customHeight="1" thickBot="1" x14ac:dyDescent="0.3">
      <c r="A59" s="115" t="s">
        <v>226</v>
      </c>
      <c r="B59" s="116"/>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6"/>
      <c r="AS59" s="117"/>
      <c r="AT59" s="143"/>
    </row>
    <row r="60" spans="1:48" ht="15.75" customHeight="1" thickBot="1" x14ac:dyDescent="0.3">
      <c r="A60" s="3" t="s">
        <v>269</v>
      </c>
      <c r="B60" s="154"/>
      <c r="C60" s="155"/>
      <c r="D60" s="111"/>
      <c r="E60" s="61"/>
      <c r="F60" s="83"/>
      <c r="G60" s="111"/>
      <c r="H60" s="61"/>
      <c r="I60" s="83"/>
      <c r="J60" s="111"/>
      <c r="K60" s="61"/>
      <c r="L60" s="83"/>
      <c r="M60" s="111"/>
      <c r="N60" s="61"/>
      <c r="O60" s="83"/>
      <c r="P60" s="111"/>
      <c r="Q60" s="61"/>
      <c r="R60" s="83"/>
      <c r="S60" s="111"/>
      <c r="T60" s="61"/>
      <c r="U60" s="83"/>
      <c r="V60" s="111"/>
      <c r="W60" s="61"/>
      <c r="X60" s="83"/>
      <c r="Y60" s="111"/>
      <c r="Z60" s="61"/>
      <c r="AA60" s="83"/>
      <c r="AB60" s="111"/>
      <c r="AC60" s="61"/>
      <c r="AD60" s="83"/>
      <c r="AE60" s="111"/>
      <c r="AF60" s="61"/>
      <c r="AG60" s="83"/>
      <c r="AH60" s="111"/>
      <c r="AI60" s="61"/>
      <c r="AJ60" s="83"/>
      <c r="AK60" s="111"/>
      <c r="AL60" s="61"/>
      <c r="AM60" s="83"/>
      <c r="AN60" s="111"/>
      <c r="AO60" s="61"/>
      <c r="AP60" s="83"/>
      <c r="AQ60" s="134"/>
      <c r="AR60" s="61"/>
      <c r="AS60" s="83"/>
      <c r="AT60" s="112"/>
    </row>
    <row r="61" spans="1:48" ht="15.75" customHeight="1" thickBot="1" x14ac:dyDescent="0.3">
      <c r="A61" s="3" t="s">
        <v>270</v>
      </c>
      <c r="B61" s="154"/>
      <c r="C61" s="155"/>
      <c r="D61" s="156"/>
      <c r="E61" s="61"/>
      <c r="F61" s="83"/>
      <c r="G61" s="84"/>
      <c r="H61" s="61"/>
      <c r="I61" s="83"/>
      <c r="J61" s="84"/>
      <c r="K61" s="61"/>
      <c r="L61" s="83"/>
      <c r="M61" s="84"/>
      <c r="N61" s="61"/>
      <c r="O61" s="83"/>
      <c r="P61" s="84"/>
      <c r="Q61" s="61"/>
      <c r="R61" s="83"/>
      <c r="S61" s="84"/>
      <c r="T61" s="61"/>
      <c r="U61" s="83"/>
      <c r="V61" s="84"/>
      <c r="W61" s="61"/>
      <c r="X61" s="83"/>
      <c r="Y61" s="84"/>
      <c r="Z61" s="61"/>
      <c r="AA61" s="83"/>
      <c r="AB61" s="84"/>
      <c r="AC61" s="61"/>
      <c r="AD61" s="83"/>
      <c r="AE61" s="84"/>
      <c r="AF61" s="61"/>
      <c r="AG61" s="83"/>
      <c r="AH61" s="84"/>
      <c r="AI61" s="61"/>
      <c r="AJ61" s="83"/>
      <c r="AK61" s="84"/>
      <c r="AL61" s="61"/>
      <c r="AM61" s="83"/>
      <c r="AN61" s="84"/>
      <c r="AO61" s="61"/>
      <c r="AP61" s="83"/>
      <c r="AQ61" s="135"/>
      <c r="AR61" s="61"/>
      <c r="AS61" s="83"/>
      <c r="AT61" s="142"/>
      <c r="AV61">
        <v>0</v>
      </c>
    </row>
    <row r="62" spans="1:48" ht="15.75" customHeight="1" thickBot="1" x14ac:dyDescent="0.3">
      <c r="A62" s="3" t="s">
        <v>271</v>
      </c>
      <c r="B62" s="154"/>
      <c r="C62" s="155"/>
      <c r="D62" s="156"/>
      <c r="E62" s="61"/>
      <c r="F62" s="83"/>
      <c r="G62" s="84"/>
      <c r="H62" s="61"/>
      <c r="I62" s="83"/>
      <c r="J62" s="84"/>
      <c r="K62" s="61"/>
      <c r="L62" s="83"/>
      <c r="M62" s="84"/>
      <c r="N62" s="61"/>
      <c r="O62" s="83"/>
      <c r="P62" s="84"/>
      <c r="Q62" s="61"/>
      <c r="R62" s="83"/>
      <c r="S62" s="84"/>
      <c r="T62" s="61"/>
      <c r="U62" s="83"/>
      <c r="V62" s="84"/>
      <c r="W62" s="61"/>
      <c r="X62" s="83"/>
      <c r="Y62" s="84"/>
      <c r="Z62" s="61"/>
      <c r="AA62" s="83"/>
      <c r="AB62" s="84"/>
      <c r="AC62" s="61"/>
      <c r="AD62" s="83"/>
      <c r="AE62" s="84"/>
      <c r="AF62" s="61"/>
      <c r="AG62" s="83"/>
      <c r="AH62" s="84"/>
      <c r="AI62" s="61"/>
      <c r="AJ62" s="83"/>
      <c r="AK62" s="84"/>
      <c r="AL62" s="61"/>
      <c r="AM62" s="83"/>
      <c r="AN62" s="84"/>
      <c r="AO62" s="61"/>
      <c r="AP62" s="83"/>
      <c r="AQ62" s="135"/>
      <c r="AR62" s="61"/>
      <c r="AS62" s="83"/>
      <c r="AT62" s="142"/>
      <c r="AV62">
        <v>1</v>
      </c>
    </row>
    <row r="63" spans="1:48" ht="15.75" customHeight="1" thickBot="1" x14ac:dyDescent="0.3">
      <c r="A63" s="3" t="s">
        <v>272</v>
      </c>
      <c r="B63" s="154"/>
      <c r="C63" s="155"/>
      <c r="D63" s="156"/>
      <c r="E63" s="61"/>
      <c r="F63" s="83"/>
      <c r="G63" s="84"/>
      <c r="H63" s="61"/>
      <c r="I63" s="83"/>
      <c r="J63" s="84"/>
      <c r="K63" s="61"/>
      <c r="L63" s="83"/>
      <c r="M63" s="84"/>
      <c r="N63" s="61"/>
      <c r="O63" s="83"/>
      <c r="P63" s="84"/>
      <c r="Q63" s="61"/>
      <c r="R63" s="83"/>
      <c r="S63" s="84"/>
      <c r="T63" s="61"/>
      <c r="U63" s="83"/>
      <c r="V63" s="84"/>
      <c r="W63" s="61"/>
      <c r="X63" s="83"/>
      <c r="Y63" s="84"/>
      <c r="Z63" s="61"/>
      <c r="AA63" s="83"/>
      <c r="AB63" s="84"/>
      <c r="AC63" s="61"/>
      <c r="AD63" s="83"/>
      <c r="AE63" s="84"/>
      <c r="AF63" s="61"/>
      <c r="AG63" s="83"/>
      <c r="AH63" s="84"/>
      <c r="AI63" s="61"/>
      <c r="AJ63" s="83"/>
      <c r="AK63" s="84"/>
      <c r="AL63" s="61"/>
      <c r="AM63" s="83"/>
      <c r="AN63" s="84"/>
      <c r="AO63" s="61"/>
      <c r="AP63" s="83"/>
      <c r="AQ63" s="135"/>
      <c r="AR63" s="61"/>
      <c r="AS63" s="83"/>
      <c r="AT63" s="142"/>
    </row>
    <row r="64" spans="1:48" ht="15.75" customHeight="1" thickBot="1" x14ac:dyDescent="0.3">
      <c r="A64" s="3" t="s">
        <v>273</v>
      </c>
      <c r="B64" s="154"/>
      <c r="C64" s="155"/>
      <c r="D64" s="156"/>
      <c r="E64" s="61"/>
      <c r="F64" s="83"/>
      <c r="G64" s="84"/>
      <c r="H64" s="61"/>
      <c r="I64" s="83"/>
      <c r="J64" s="84"/>
      <c r="K64" s="61"/>
      <c r="L64" s="83"/>
      <c r="M64" s="84"/>
      <c r="N64" s="61"/>
      <c r="O64" s="83"/>
      <c r="P64" s="84"/>
      <c r="Q64" s="61"/>
      <c r="R64" s="83"/>
      <c r="S64" s="84"/>
      <c r="T64" s="61"/>
      <c r="U64" s="83"/>
      <c r="V64" s="84"/>
      <c r="W64" s="61"/>
      <c r="X64" s="83"/>
      <c r="Y64" s="84"/>
      <c r="Z64" s="61"/>
      <c r="AA64" s="83"/>
      <c r="AB64" s="84"/>
      <c r="AC64" s="61"/>
      <c r="AD64" s="83"/>
      <c r="AE64" s="84"/>
      <c r="AF64" s="61"/>
      <c r="AG64" s="83"/>
      <c r="AH64" s="84"/>
      <c r="AI64" s="61"/>
      <c r="AJ64" s="83"/>
      <c r="AK64" s="84"/>
      <c r="AL64" s="61"/>
      <c r="AM64" s="83"/>
      <c r="AN64" s="84"/>
      <c r="AO64" s="61"/>
      <c r="AP64" s="83"/>
      <c r="AQ64" s="135"/>
      <c r="AR64" s="61"/>
      <c r="AS64" s="83"/>
      <c r="AT64" s="142"/>
    </row>
    <row r="65" spans="1:47" ht="15.75" customHeight="1" thickBot="1" x14ac:dyDescent="0.3">
      <c r="A65" s="103" t="s">
        <v>296</v>
      </c>
      <c r="B65" s="154"/>
      <c r="C65" s="155"/>
      <c r="D65" s="156"/>
      <c r="E65" s="61"/>
      <c r="F65" s="83"/>
      <c r="G65" s="84"/>
      <c r="H65" s="61"/>
      <c r="I65" s="83"/>
      <c r="J65" s="84"/>
      <c r="K65" s="61"/>
      <c r="L65" s="83"/>
      <c r="M65" s="84"/>
      <c r="N65" s="61"/>
      <c r="O65" s="83"/>
      <c r="P65" s="84"/>
      <c r="Q65" s="61"/>
      <c r="R65" s="83"/>
      <c r="S65" s="84"/>
      <c r="T65" s="61"/>
      <c r="U65" s="83"/>
      <c r="V65" s="84"/>
      <c r="W65" s="61"/>
      <c r="X65" s="83"/>
      <c r="Y65" s="84"/>
      <c r="Z65" s="61"/>
      <c r="AA65" s="83"/>
      <c r="AB65" s="84"/>
      <c r="AC65" s="61"/>
      <c r="AD65" s="83"/>
      <c r="AE65" s="84"/>
      <c r="AF65" s="61"/>
      <c r="AG65" s="83"/>
      <c r="AH65" s="84"/>
      <c r="AI65" s="61"/>
      <c r="AJ65" s="83"/>
      <c r="AK65" s="84"/>
      <c r="AL65" s="61"/>
      <c r="AM65" s="83"/>
      <c r="AN65" s="84"/>
      <c r="AO65" s="61"/>
      <c r="AP65" s="83"/>
      <c r="AQ65" s="135"/>
      <c r="AR65" s="61"/>
      <c r="AS65" s="83"/>
      <c r="AT65" s="142"/>
    </row>
    <row r="66" spans="1:47" ht="15.75" customHeight="1" thickBot="1" x14ac:dyDescent="0.3">
      <c r="A66" s="3" t="s">
        <v>297</v>
      </c>
      <c r="B66" s="154"/>
      <c r="C66" s="155"/>
      <c r="D66" s="156"/>
      <c r="E66" s="61"/>
      <c r="F66" s="83"/>
      <c r="G66" s="84"/>
      <c r="H66" s="61"/>
      <c r="I66" s="83"/>
      <c r="J66" s="84"/>
      <c r="K66" s="61"/>
      <c r="L66" s="83"/>
      <c r="M66" s="84"/>
      <c r="N66" s="61"/>
      <c r="O66" s="83"/>
      <c r="P66" s="84"/>
      <c r="Q66" s="61"/>
      <c r="R66" s="83"/>
      <c r="S66" s="84"/>
      <c r="T66" s="61"/>
      <c r="U66" s="83"/>
      <c r="V66" s="84"/>
      <c r="W66" s="61"/>
      <c r="X66" s="83"/>
      <c r="Y66" s="84"/>
      <c r="Z66" s="61"/>
      <c r="AA66" s="83"/>
      <c r="AB66" s="84"/>
      <c r="AC66" s="61"/>
      <c r="AD66" s="83"/>
      <c r="AE66" s="84"/>
      <c r="AF66" s="61"/>
      <c r="AG66" s="83"/>
      <c r="AH66" s="84"/>
      <c r="AI66" s="61"/>
      <c r="AJ66" s="83"/>
      <c r="AK66" s="84"/>
      <c r="AL66" s="61"/>
      <c r="AM66" s="83"/>
      <c r="AN66" s="84"/>
      <c r="AO66" s="61"/>
      <c r="AP66" s="83"/>
      <c r="AQ66" s="135"/>
      <c r="AR66" s="61"/>
      <c r="AS66" s="83"/>
      <c r="AT66" s="142"/>
    </row>
    <row r="67" spans="1:47" ht="15.75" customHeight="1" thickBot="1" x14ac:dyDescent="0.3">
      <c r="A67" s="3" t="s">
        <v>298</v>
      </c>
      <c r="B67" s="154"/>
      <c r="C67" s="155"/>
      <c r="D67" s="156"/>
      <c r="E67" s="61"/>
      <c r="F67" s="83"/>
      <c r="G67" s="84"/>
      <c r="H67" s="61"/>
      <c r="I67" s="83"/>
      <c r="J67" s="84"/>
      <c r="K67" s="61"/>
      <c r="L67" s="83"/>
      <c r="M67" s="84"/>
      <c r="N67" s="61"/>
      <c r="O67" s="83"/>
      <c r="P67" s="84"/>
      <c r="Q67" s="61"/>
      <c r="R67" s="83"/>
      <c r="S67" s="84"/>
      <c r="T67" s="61"/>
      <c r="U67" s="83"/>
      <c r="V67" s="84"/>
      <c r="W67" s="61"/>
      <c r="X67" s="83"/>
      <c r="Y67" s="84"/>
      <c r="Z67" s="61"/>
      <c r="AA67" s="83"/>
      <c r="AB67" s="84"/>
      <c r="AC67" s="61"/>
      <c r="AD67" s="83"/>
      <c r="AE67" s="84"/>
      <c r="AF67" s="61"/>
      <c r="AG67" s="83"/>
      <c r="AH67" s="84"/>
      <c r="AI67" s="61"/>
      <c r="AJ67" s="83"/>
      <c r="AK67" s="84"/>
      <c r="AL67" s="61"/>
      <c r="AM67" s="83"/>
      <c r="AN67" s="84"/>
      <c r="AO67" s="61"/>
      <c r="AP67" s="83"/>
      <c r="AQ67" s="135"/>
      <c r="AR67" s="61"/>
      <c r="AS67" s="83"/>
      <c r="AT67" s="142"/>
    </row>
    <row r="68" spans="1:47" ht="15.75" customHeight="1" thickBot="1" x14ac:dyDescent="0.3">
      <c r="A68" s="3" t="s">
        <v>299</v>
      </c>
      <c r="B68" s="154"/>
      <c r="C68" s="155"/>
      <c r="D68" s="156"/>
      <c r="E68" s="61"/>
      <c r="F68" s="83"/>
      <c r="G68" s="84"/>
      <c r="H68" s="61"/>
      <c r="I68" s="83"/>
      <c r="J68" s="84"/>
      <c r="K68" s="61"/>
      <c r="L68" s="83"/>
      <c r="M68" s="84"/>
      <c r="N68" s="61"/>
      <c r="O68" s="83"/>
      <c r="P68" s="84"/>
      <c r="Q68" s="61"/>
      <c r="R68" s="83"/>
      <c r="S68" s="84"/>
      <c r="T68" s="61"/>
      <c r="U68" s="83"/>
      <c r="V68" s="84"/>
      <c r="W68" s="61"/>
      <c r="X68" s="83"/>
      <c r="Y68" s="84"/>
      <c r="Z68" s="61"/>
      <c r="AA68" s="83"/>
      <c r="AB68" s="84"/>
      <c r="AC68" s="61"/>
      <c r="AD68" s="83"/>
      <c r="AE68" s="84"/>
      <c r="AF68" s="61"/>
      <c r="AG68" s="83"/>
      <c r="AH68" s="84"/>
      <c r="AI68" s="61"/>
      <c r="AJ68" s="83"/>
      <c r="AK68" s="84"/>
      <c r="AL68" s="61"/>
      <c r="AM68" s="83"/>
      <c r="AN68" s="84"/>
      <c r="AO68" s="61"/>
      <c r="AP68" s="83"/>
      <c r="AQ68" s="135"/>
      <c r="AR68" s="61"/>
      <c r="AS68" s="83"/>
      <c r="AT68" s="142"/>
    </row>
    <row r="69" spans="1:47" ht="15.75" customHeight="1" thickBot="1" x14ac:dyDescent="0.3">
      <c r="A69" s="3" t="s">
        <v>300</v>
      </c>
      <c r="B69" s="154"/>
      <c r="C69" s="155"/>
      <c r="D69" s="156"/>
      <c r="E69" s="61"/>
      <c r="F69" s="83"/>
      <c r="G69" s="84"/>
      <c r="H69" s="61"/>
      <c r="I69" s="83"/>
      <c r="J69" s="84"/>
      <c r="K69" s="61"/>
      <c r="L69" s="83"/>
      <c r="M69" s="84"/>
      <c r="N69" s="61"/>
      <c r="O69" s="83"/>
      <c r="P69" s="84"/>
      <c r="Q69" s="61"/>
      <c r="R69" s="83"/>
      <c r="S69" s="84"/>
      <c r="T69" s="61"/>
      <c r="U69" s="83"/>
      <c r="V69" s="84"/>
      <c r="W69" s="61"/>
      <c r="X69" s="83"/>
      <c r="Y69" s="84"/>
      <c r="Z69" s="61"/>
      <c r="AA69" s="83"/>
      <c r="AB69" s="84"/>
      <c r="AC69" s="61"/>
      <c r="AD69" s="83"/>
      <c r="AE69" s="84"/>
      <c r="AF69" s="61"/>
      <c r="AG69" s="83"/>
      <c r="AH69" s="84"/>
      <c r="AI69" s="61"/>
      <c r="AJ69" s="83"/>
      <c r="AK69" s="84"/>
      <c r="AL69" s="61"/>
      <c r="AM69" s="83"/>
      <c r="AN69" s="84"/>
      <c r="AO69" s="61"/>
      <c r="AP69" s="83"/>
      <c r="AQ69" s="135"/>
      <c r="AR69" s="61"/>
      <c r="AS69" s="83"/>
      <c r="AT69" s="142"/>
    </row>
    <row r="70" spans="1:47" ht="15.75" customHeight="1" thickBot="1" x14ac:dyDescent="0.3">
      <c r="A70" s="3" t="s">
        <v>301</v>
      </c>
      <c r="B70" s="154"/>
      <c r="C70" s="155"/>
      <c r="D70" s="156"/>
      <c r="E70" s="61"/>
      <c r="F70" s="83"/>
      <c r="G70" s="84"/>
      <c r="H70" s="61"/>
      <c r="I70" s="83"/>
      <c r="J70" s="84"/>
      <c r="K70" s="61"/>
      <c r="L70" s="83"/>
      <c r="M70" s="84"/>
      <c r="N70" s="61"/>
      <c r="O70" s="83"/>
      <c r="P70" s="84"/>
      <c r="Q70" s="61"/>
      <c r="R70" s="83"/>
      <c r="S70" s="84"/>
      <c r="T70" s="61"/>
      <c r="U70" s="83"/>
      <c r="V70" s="84"/>
      <c r="W70" s="61"/>
      <c r="X70" s="83"/>
      <c r="Y70" s="84"/>
      <c r="Z70" s="61"/>
      <c r="AA70" s="83"/>
      <c r="AB70" s="84"/>
      <c r="AC70" s="61"/>
      <c r="AD70" s="83"/>
      <c r="AE70" s="84"/>
      <c r="AF70" s="61"/>
      <c r="AG70" s="83"/>
      <c r="AH70" s="84"/>
      <c r="AI70" s="61"/>
      <c r="AJ70" s="83"/>
      <c r="AK70" s="84"/>
      <c r="AL70" s="61"/>
      <c r="AM70" s="83"/>
      <c r="AN70" s="84"/>
      <c r="AO70" s="61"/>
      <c r="AP70" s="83"/>
      <c r="AQ70" s="135"/>
      <c r="AR70" s="61"/>
      <c r="AS70" s="83"/>
      <c r="AT70" s="142"/>
    </row>
    <row r="71" spans="1:47" ht="15.75" thickBot="1" x14ac:dyDescent="0.3">
      <c r="A71" s="66" t="s">
        <v>178</v>
      </c>
      <c r="B71" s="77">
        <f t="shared" ref="B71:AT71" si="0">SUM(B12:B70)</f>
        <v>3</v>
      </c>
      <c r="C71" s="77">
        <f t="shared" si="0"/>
        <v>1</v>
      </c>
      <c r="D71" s="77">
        <f t="shared" si="0"/>
        <v>0</v>
      </c>
      <c r="E71" s="77">
        <f t="shared" si="0"/>
        <v>1</v>
      </c>
      <c r="F71" s="77">
        <f t="shared" si="0"/>
        <v>1</v>
      </c>
      <c r="G71" s="77">
        <f t="shared" si="0"/>
        <v>0</v>
      </c>
      <c r="H71" s="77">
        <f t="shared" si="0"/>
        <v>1</v>
      </c>
      <c r="I71" s="77">
        <f t="shared" si="0"/>
        <v>2</v>
      </c>
      <c r="J71" s="77">
        <f t="shared" si="0"/>
        <v>0</v>
      </c>
      <c r="K71" s="77">
        <f t="shared" si="0"/>
        <v>1</v>
      </c>
      <c r="L71" s="77">
        <f t="shared" si="0"/>
        <v>1</v>
      </c>
      <c r="M71" s="77">
        <f t="shared" si="0"/>
        <v>1</v>
      </c>
      <c r="N71" s="77">
        <f t="shared" si="0"/>
        <v>1</v>
      </c>
      <c r="O71" s="77">
        <f t="shared" si="0"/>
        <v>2</v>
      </c>
      <c r="P71" s="77">
        <f t="shared" si="0"/>
        <v>0</v>
      </c>
      <c r="Q71" s="77">
        <f t="shared" si="0"/>
        <v>0</v>
      </c>
      <c r="R71" s="77">
        <f t="shared" si="0"/>
        <v>3</v>
      </c>
      <c r="S71" s="77">
        <f t="shared" si="0"/>
        <v>0</v>
      </c>
      <c r="T71" s="77">
        <f t="shared" si="0"/>
        <v>1</v>
      </c>
      <c r="U71" s="77">
        <f t="shared" si="0"/>
        <v>0</v>
      </c>
      <c r="V71" s="77">
        <f t="shared" si="0"/>
        <v>0</v>
      </c>
      <c r="W71" s="77">
        <f t="shared" si="0"/>
        <v>0</v>
      </c>
      <c r="X71" s="77">
        <f t="shared" si="0"/>
        <v>0</v>
      </c>
      <c r="Y71" s="77">
        <f t="shared" si="0"/>
        <v>1</v>
      </c>
      <c r="Z71" s="77">
        <f t="shared" si="0"/>
        <v>0</v>
      </c>
      <c r="AA71" s="77">
        <f t="shared" si="0"/>
        <v>0</v>
      </c>
      <c r="AB71" s="77">
        <f t="shared" si="0"/>
        <v>0</v>
      </c>
      <c r="AC71" s="77">
        <f t="shared" si="0"/>
        <v>0</v>
      </c>
      <c r="AD71" s="77">
        <f t="shared" si="0"/>
        <v>0</v>
      </c>
      <c r="AE71" s="77">
        <f t="shared" si="0"/>
        <v>0</v>
      </c>
      <c r="AF71" s="77">
        <f t="shared" si="0"/>
        <v>0</v>
      </c>
      <c r="AG71" s="77">
        <f t="shared" si="0"/>
        <v>0</v>
      </c>
      <c r="AH71" s="77">
        <f t="shared" si="0"/>
        <v>0</v>
      </c>
      <c r="AI71" s="77">
        <f t="shared" si="0"/>
        <v>0</v>
      </c>
      <c r="AJ71" s="77">
        <f t="shared" si="0"/>
        <v>0</v>
      </c>
      <c r="AK71" s="77">
        <f t="shared" si="0"/>
        <v>0</v>
      </c>
      <c r="AL71" s="77">
        <f t="shared" si="0"/>
        <v>0</v>
      </c>
      <c r="AM71" s="77">
        <f t="shared" si="0"/>
        <v>0</v>
      </c>
      <c r="AN71" s="77">
        <f t="shared" si="0"/>
        <v>0</v>
      </c>
      <c r="AO71" s="77">
        <f t="shared" si="0"/>
        <v>0</v>
      </c>
      <c r="AP71" s="77">
        <f t="shared" si="0"/>
        <v>0</v>
      </c>
      <c r="AQ71" s="137">
        <f t="shared" si="0"/>
        <v>0</v>
      </c>
      <c r="AR71" s="77">
        <f t="shared" si="0"/>
        <v>0</v>
      </c>
      <c r="AS71" s="77">
        <f t="shared" si="0"/>
        <v>0</v>
      </c>
      <c r="AT71" s="113">
        <f t="shared" si="0"/>
        <v>0</v>
      </c>
    </row>
    <row r="72" spans="1:47" ht="159.75" customHeight="1" thickBot="1" x14ac:dyDescent="0.3">
      <c r="A72" s="72" t="s">
        <v>174</v>
      </c>
      <c r="B72" s="236">
        <f>B8</f>
        <v>0</v>
      </c>
      <c r="C72" s="237"/>
      <c r="D72" s="237"/>
      <c r="E72" s="236">
        <f>E8</f>
        <v>0</v>
      </c>
      <c r="F72" s="237"/>
      <c r="G72" s="237"/>
      <c r="H72" s="236">
        <f>H8</f>
        <v>0</v>
      </c>
      <c r="I72" s="237"/>
      <c r="J72" s="237"/>
      <c r="K72" s="236">
        <f>K8</f>
        <v>0</v>
      </c>
      <c r="L72" s="237"/>
      <c r="M72" s="237"/>
      <c r="N72" s="236">
        <f>N8</f>
        <v>0</v>
      </c>
      <c r="O72" s="237"/>
      <c r="P72" s="237"/>
      <c r="Q72" s="236">
        <f>Q8</f>
        <v>0</v>
      </c>
      <c r="R72" s="237"/>
      <c r="S72" s="237"/>
      <c r="T72" s="236">
        <f>T8</f>
        <v>0</v>
      </c>
      <c r="U72" s="237"/>
      <c r="V72" s="237"/>
      <c r="W72" s="236">
        <f>W8</f>
        <v>0</v>
      </c>
      <c r="X72" s="237"/>
      <c r="Y72" s="237"/>
      <c r="Z72" s="236">
        <f>Z8</f>
        <v>0</v>
      </c>
      <c r="AA72" s="237"/>
      <c r="AB72" s="237"/>
      <c r="AC72" s="236">
        <f>AC8</f>
        <v>0</v>
      </c>
      <c r="AD72" s="237"/>
      <c r="AE72" s="237"/>
      <c r="AF72" s="236">
        <f>AF8</f>
        <v>0</v>
      </c>
      <c r="AG72" s="237"/>
      <c r="AH72" s="237"/>
      <c r="AI72" s="236">
        <f>AI8</f>
        <v>0</v>
      </c>
      <c r="AJ72" s="237"/>
      <c r="AK72" s="237"/>
      <c r="AL72" s="236">
        <f>AL8</f>
        <v>0</v>
      </c>
      <c r="AM72" s="237"/>
      <c r="AN72" s="237"/>
      <c r="AO72" s="236">
        <f>AO8</f>
        <v>0</v>
      </c>
      <c r="AP72" s="237"/>
      <c r="AQ72" s="237"/>
      <c r="AR72" s="236">
        <f>AR8</f>
        <v>0</v>
      </c>
      <c r="AS72" s="237"/>
      <c r="AT72" s="260"/>
    </row>
    <row r="73" spans="1:47" ht="15.75" thickBot="1" x14ac:dyDescent="0.3">
      <c r="A73" s="66" t="s">
        <v>173</v>
      </c>
      <c r="B73" s="257">
        <v>1</v>
      </c>
      <c r="C73" s="258"/>
      <c r="D73" s="258"/>
      <c r="E73" s="257">
        <v>2</v>
      </c>
      <c r="F73" s="258"/>
      <c r="G73" s="258"/>
      <c r="H73" s="257">
        <v>3</v>
      </c>
      <c r="I73" s="258"/>
      <c r="J73" s="258"/>
      <c r="K73" s="257">
        <v>4</v>
      </c>
      <c r="L73" s="258"/>
      <c r="M73" s="258"/>
      <c r="N73" s="257">
        <v>5</v>
      </c>
      <c r="O73" s="258"/>
      <c r="P73" s="258"/>
      <c r="Q73" s="257">
        <v>6</v>
      </c>
      <c r="R73" s="258"/>
      <c r="S73" s="258"/>
      <c r="T73" s="257">
        <v>7</v>
      </c>
      <c r="U73" s="258"/>
      <c r="V73" s="258"/>
      <c r="W73" s="257">
        <v>8</v>
      </c>
      <c r="X73" s="258"/>
      <c r="Y73" s="258"/>
      <c r="Z73" s="257">
        <v>9</v>
      </c>
      <c r="AA73" s="258"/>
      <c r="AB73" s="258"/>
      <c r="AC73" s="257">
        <v>10</v>
      </c>
      <c r="AD73" s="258"/>
      <c r="AE73" s="258"/>
      <c r="AF73" s="257">
        <v>11</v>
      </c>
      <c r="AG73" s="258"/>
      <c r="AH73" s="258"/>
      <c r="AI73" s="257">
        <v>12</v>
      </c>
      <c r="AJ73" s="258"/>
      <c r="AK73" s="258"/>
      <c r="AL73" s="257">
        <v>13</v>
      </c>
      <c r="AM73" s="258"/>
      <c r="AN73" s="258"/>
      <c r="AO73" s="257">
        <v>14</v>
      </c>
      <c r="AP73" s="258"/>
      <c r="AQ73" s="258"/>
      <c r="AR73" s="257">
        <v>15</v>
      </c>
      <c r="AS73" s="258"/>
      <c r="AT73" s="259"/>
    </row>
    <row r="74" spans="1:47" ht="15.75" thickBot="1" x14ac:dyDescent="0.3">
      <c r="A74" s="73" t="s">
        <v>190</v>
      </c>
      <c r="B74" s="255">
        <f>(53-(D71)-C71)/(53-(D71))</f>
        <v>0.98113207547169812</v>
      </c>
      <c r="C74" s="256"/>
      <c r="D74" s="256"/>
      <c r="E74" s="255">
        <f t="shared" ref="E74" si="1">(53-(G71)-F71)/(53-(G71))</f>
        <v>0.98113207547169812</v>
      </c>
      <c r="F74" s="256"/>
      <c r="G74" s="256"/>
      <c r="H74" s="255">
        <f t="shared" ref="H74" si="2">(53-(J71)-I71)/(53-(J71))</f>
        <v>0.96226415094339623</v>
      </c>
      <c r="I74" s="256"/>
      <c r="J74" s="256"/>
      <c r="K74" s="255">
        <f t="shared" ref="K74" si="3">(53-(M71)-L71)/(53-(M71))</f>
        <v>0.98076923076923073</v>
      </c>
      <c r="L74" s="256"/>
      <c r="M74" s="256"/>
      <c r="N74" s="255">
        <f t="shared" ref="N74" si="4">(53-(P71)-O71)/(53-(P71))</f>
        <v>0.96226415094339623</v>
      </c>
      <c r="O74" s="256"/>
      <c r="P74" s="256"/>
      <c r="Q74" s="255">
        <f t="shared" ref="Q74" si="5">(53-(S71)-R71)/(53-(S71))</f>
        <v>0.94339622641509435</v>
      </c>
      <c r="R74" s="256"/>
      <c r="S74" s="256"/>
      <c r="T74" s="255">
        <f t="shared" ref="T74" si="6">(53-(V71)-U71)/(53-(V71))</f>
        <v>1</v>
      </c>
      <c r="U74" s="256"/>
      <c r="V74" s="256"/>
      <c r="W74" s="255">
        <f t="shared" ref="W74" si="7">(53-(Y71)-X71)/(53-(Y71))</f>
        <v>1</v>
      </c>
      <c r="X74" s="256"/>
      <c r="Y74" s="256"/>
      <c r="Z74" s="255">
        <f t="shared" ref="Z74" si="8">(53-(AB71)-AA71)/(53-(AB71))</f>
        <v>1</v>
      </c>
      <c r="AA74" s="256"/>
      <c r="AB74" s="256"/>
      <c r="AC74" s="255">
        <f t="shared" ref="AC74" si="9">(53-(AE71)-AD71)/(53-(AE71))</f>
        <v>1</v>
      </c>
      <c r="AD74" s="256"/>
      <c r="AE74" s="256"/>
      <c r="AF74" s="255">
        <f t="shared" ref="AF74" si="10">(53-(AH71)-AG71)/(53-(AH71))</f>
        <v>1</v>
      </c>
      <c r="AG74" s="256"/>
      <c r="AH74" s="256"/>
      <c r="AI74" s="255">
        <f t="shared" ref="AI74" si="11">(53-(AK71)-AJ71)/(53-(AK71))</f>
        <v>1</v>
      </c>
      <c r="AJ74" s="256"/>
      <c r="AK74" s="256"/>
      <c r="AL74" s="255">
        <f t="shared" ref="AL74" si="12">(53-(AN71)-AM71)/(53-(AN71))</f>
        <v>1</v>
      </c>
      <c r="AM74" s="256"/>
      <c r="AN74" s="256"/>
      <c r="AO74" s="255">
        <f t="shared" ref="AO74" si="13">(53-(AQ71)-AP71)/(53-(AQ71))</f>
        <v>1</v>
      </c>
      <c r="AP74" s="256"/>
      <c r="AQ74" s="256"/>
      <c r="AR74" s="255">
        <f t="shared" ref="AR74" si="14">(53-(AT71)-AS71)/(53-(AT71))</f>
        <v>1</v>
      </c>
      <c r="AS74" s="256"/>
      <c r="AT74" s="256"/>
    </row>
    <row r="75" spans="1:47" x14ac:dyDescent="0.25">
      <c r="A75" s="75"/>
      <c r="B75" s="76"/>
      <c r="C75"/>
      <c r="D75"/>
      <c r="E75"/>
      <c r="F75"/>
      <c r="G75"/>
      <c r="H75"/>
      <c r="I75"/>
      <c r="J75"/>
      <c r="K75"/>
      <c r="L75"/>
      <c r="M75"/>
      <c r="N75"/>
      <c r="O75"/>
      <c r="P75"/>
      <c r="Q75"/>
      <c r="R75"/>
      <c r="S75"/>
      <c r="T75"/>
      <c r="U75"/>
      <c r="V75"/>
      <c r="W75"/>
      <c r="X75"/>
      <c r="Y75"/>
      <c r="Z75"/>
      <c r="AA75"/>
      <c r="AB75"/>
      <c r="AC75"/>
      <c r="AD75"/>
      <c r="AE75"/>
      <c r="AF75"/>
      <c r="AG75"/>
      <c r="AH75"/>
      <c r="AI75"/>
      <c r="AJ75"/>
      <c r="AK75"/>
      <c r="AL75"/>
      <c r="AM75"/>
      <c r="AO75" s="67"/>
      <c r="AP75" s="67"/>
    </row>
    <row r="76" spans="1:47" x14ac:dyDescent="0.25">
      <c r="A76" s="74"/>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O76" s="67"/>
      <c r="AP76" s="67"/>
    </row>
    <row r="77" spans="1:47" x14ac:dyDescent="0.25">
      <c r="A77" s="74"/>
      <c r="B77"/>
      <c r="C77"/>
      <c r="D77"/>
      <c r="E77"/>
      <c r="F77"/>
      <c r="G77"/>
      <c r="H77"/>
      <c r="I77"/>
      <c r="J77"/>
      <c r="K77"/>
      <c r="L77"/>
      <c r="M77"/>
      <c r="N77"/>
      <c r="O77"/>
      <c r="P77"/>
      <c r="Q77"/>
      <c r="R77"/>
      <c r="S77"/>
      <c r="T77"/>
      <c r="U77"/>
      <c r="V77"/>
      <c r="W77"/>
      <c r="X77"/>
      <c r="Y77"/>
      <c r="Z77"/>
      <c r="AA77"/>
      <c r="AB77"/>
      <c r="AC77"/>
      <c r="AD77"/>
      <c r="AE77"/>
      <c r="AF77"/>
      <c r="AG77"/>
      <c r="AH77"/>
      <c r="AI77"/>
      <c r="AJ77"/>
      <c r="AK77"/>
      <c r="AL77" s="67"/>
      <c r="AM77" s="67"/>
      <c r="AN77" s="67"/>
      <c r="AO77" s="67"/>
      <c r="AP77" s="67"/>
      <c r="AQ77" s="67"/>
      <c r="AR77" s="67"/>
      <c r="AS77" s="67"/>
      <c r="AT77" s="67"/>
      <c r="AU77" s="67"/>
    </row>
    <row r="78" spans="1:47" x14ac:dyDescent="0.25">
      <c r="B78"/>
      <c r="C78"/>
      <c r="D78"/>
      <c r="E78"/>
      <c r="F78"/>
      <c r="G78"/>
      <c r="H78"/>
      <c r="I78"/>
      <c r="J78"/>
      <c r="K78"/>
      <c r="L78"/>
      <c r="M78"/>
      <c r="N78"/>
      <c r="O78"/>
      <c r="P78"/>
      <c r="Q78"/>
      <c r="R78"/>
      <c r="S78"/>
      <c r="T78"/>
      <c r="U78"/>
      <c r="V78"/>
      <c r="W78"/>
      <c r="X78"/>
      <c r="Y78"/>
      <c r="Z78"/>
      <c r="AA78"/>
      <c r="AB78"/>
      <c r="AC78"/>
      <c r="AD78"/>
      <c r="AE78"/>
      <c r="AF78"/>
      <c r="AG78"/>
      <c r="AH78"/>
      <c r="AI78"/>
      <c r="AJ78"/>
      <c r="AK78"/>
      <c r="AL78" s="67"/>
      <c r="AM78" s="67"/>
      <c r="AN78" s="67"/>
      <c r="AQ78" s="67"/>
      <c r="AR78" s="67"/>
      <c r="AS78" s="67"/>
      <c r="AT78" s="67"/>
      <c r="AU78" s="67"/>
    </row>
    <row r="79" spans="1:47" x14ac:dyDescent="0.25">
      <c r="B79"/>
      <c r="C79"/>
      <c r="D79"/>
      <c r="E79"/>
      <c r="F79"/>
      <c r="G79"/>
      <c r="H79"/>
      <c r="I79"/>
      <c r="J79"/>
      <c r="K79"/>
      <c r="L79"/>
      <c r="M79"/>
      <c r="N79"/>
      <c r="O79"/>
      <c r="P79"/>
      <c r="Q79"/>
      <c r="R79"/>
      <c r="S79"/>
      <c r="T79"/>
      <c r="U79"/>
      <c r="V79"/>
      <c r="W79"/>
      <c r="X79"/>
      <c r="Y79"/>
      <c r="Z79"/>
      <c r="AA79"/>
      <c r="AB79"/>
      <c r="AC79"/>
      <c r="AD79"/>
      <c r="AE79"/>
      <c r="AF79"/>
      <c r="AG79"/>
      <c r="AH79"/>
      <c r="AI79"/>
      <c r="AJ79"/>
      <c r="AK79"/>
      <c r="AL79" s="67"/>
      <c r="AM79" s="67"/>
      <c r="AN79" s="67"/>
      <c r="AQ79" s="67"/>
      <c r="AR79" s="67"/>
      <c r="AS79" s="67"/>
      <c r="AT79" s="67"/>
      <c r="AU79" s="67"/>
    </row>
    <row r="80" spans="1:47" x14ac:dyDescent="0.25">
      <c r="B80"/>
      <c r="C80"/>
      <c r="D80"/>
      <c r="E80"/>
      <c r="F80"/>
      <c r="G80"/>
      <c r="H80"/>
      <c r="I80"/>
      <c r="J80"/>
      <c r="K80"/>
      <c r="L80"/>
      <c r="M80"/>
      <c r="N80"/>
      <c r="O80"/>
      <c r="P80"/>
      <c r="Q80"/>
      <c r="R80"/>
      <c r="S80"/>
      <c r="T80"/>
      <c r="U80"/>
      <c r="V80"/>
      <c r="W80"/>
      <c r="X80"/>
      <c r="Y80"/>
      <c r="Z80"/>
      <c r="AA80"/>
      <c r="AB80"/>
      <c r="AC80"/>
      <c r="AD80"/>
      <c r="AE80"/>
      <c r="AF80"/>
      <c r="AG80"/>
      <c r="AH80"/>
      <c r="AI80"/>
      <c r="AJ80"/>
      <c r="AK80"/>
      <c r="AL80" s="67"/>
      <c r="AM80" s="67"/>
      <c r="AN80" s="67"/>
      <c r="AQ80" s="67"/>
      <c r="AR80" s="67"/>
      <c r="AS80" s="67"/>
      <c r="AT80" s="67"/>
      <c r="AU80" s="67"/>
    </row>
    <row r="81" spans="38:47" x14ac:dyDescent="0.25">
      <c r="AL81" s="69"/>
      <c r="AM81" s="69"/>
      <c r="AN81" s="67"/>
      <c r="AQ81" s="67"/>
      <c r="AR81" s="67"/>
      <c r="AS81" s="67"/>
      <c r="AT81" s="67"/>
      <c r="AU81" s="67"/>
    </row>
    <row r="82" spans="38:47" x14ac:dyDescent="0.25">
      <c r="AL82" s="69"/>
      <c r="AM82" s="69"/>
      <c r="AN82" s="67"/>
      <c r="AQ82" s="67"/>
      <c r="AR82" s="67"/>
      <c r="AS82" s="67"/>
      <c r="AT82" s="67"/>
      <c r="AU82" s="67"/>
    </row>
    <row r="83" spans="38:47" x14ac:dyDescent="0.25">
      <c r="AL83" s="69"/>
      <c r="AM83" s="69"/>
      <c r="AN83" s="67"/>
      <c r="AQ83" s="67"/>
      <c r="AR83" s="67"/>
      <c r="AS83" s="67"/>
      <c r="AT83" s="67"/>
      <c r="AU83" s="67"/>
    </row>
    <row r="84" spans="38:47" x14ac:dyDescent="0.25">
      <c r="AL84" s="69"/>
      <c r="AM84" s="69"/>
      <c r="AN84" s="67"/>
      <c r="AQ84" s="67"/>
      <c r="AR84" s="67"/>
      <c r="AS84" s="67"/>
      <c r="AT84" s="67"/>
      <c r="AU84" s="67"/>
    </row>
    <row r="85" spans="38:47" x14ac:dyDescent="0.25">
      <c r="AL85" s="69"/>
      <c r="AM85" s="69"/>
      <c r="AN85" s="67"/>
      <c r="AQ85" s="67"/>
      <c r="AR85" s="67"/>
      <c r="AS85" s="67"/>
      <c r="AT85" s="67"/>
      <c r="AU85" s="67"/>
    </row>
    <row r="86" spans="38:47" x14ac:dyDescent="0.25">
      <c r="AL86" s="69"/>
      <c r="AM86" s="69"/>
      <c r="AN86" s="67"/>
      <c r="AQ86" s="67"/>
      <c r="AR86" s="67"/>
      <c r="AS86" s="67"/>
      <c r="AT86" s="67"/>
      <c r="AU86" s="67"/>
    </row>
    <row r="87" spans="38:47" x14ac:dyDescent="0.25">
      <c r="AL87" s="69"/>
      <c r="AM87" s="69"/>
      <c r="AN87" s="67"/>
      <c r="AQ87" s="67"/>
      <c r="AR87" s="67"/>
      <c r="AS87" s="67"/>
      <c r="AT87" s="67"/>
      <c r="AU87" s="67"/>
    </row>
    <row r="88" spans="38:47" x14ac:dyDescent="0.25">
      <c r="AL88" s="69"/>
      <c r="AM88" s="69"/>
      <c r="AN88" s="67"/>
      <c r="AQ88" s="67"/>
      <c r="AR88" s="67"/>
      <c r="AS88" s="67"/>
      <c r="AT88" s="67"/>
      <c r="AU88" s="67"/>
    </row>
    <row r="89" spans="38:47" x14ac:dyDescent="0.25">
      <c r="AL89" s="69"/>
      <c r="AM89" s="69"/>
      <c r="AN89" s="67"/>
      <c r="AQ89" s="67"/>
      <c r="AR89" s="67"/>
      <c r="AS89" s="67"/>
      <c r="AT89" s="67"/>
      <c r="AU89" s="67"/>
    </row>
    <row r="90" spans="38:47" x14ac:dyDescent="0.25">
      <c r="AL90" s="69"/>
      <c r="AM90" s="69"/>
      <c r="AN90" s="67"/>
      <c r="AQ90" s="67"/>
      <c r="AR90" s="67"/>
      <c r="AS90" s="67"/>
      <c r="AT90" s="67"/>
      <c r="AU90" s="67"/>
    </row>
    <row r="91" spans="38:47" x14ac:dyDescent="0.25">
      <c r="AL91" s="69"/>
      <c r="AM91" s="69"/>
      <c r="AN91" s="67"/>
      <c r="AQ91" s="67"/>
      <c r="AR91" s="67"/>
      <c r="AS91" s="67"/>
      <c r="AT91" s="67"/>
      <c r="AU91" s="67"/>
    </row>
    <row r="92" spans="38:47" x14ac:dyDescent="0.25">
      <c r="AL92" s="69"/>
      <c r="AM92" s="69"/>
      <c r="AN92" s="67"/>
      <c r="AQ92" s="67"/>
      <c r="AR92" s="67"/>
      <c r="AS92" s="67"/>
      <c r="AT92" s="67"/>
      <c r="AU92" s="67"/>
    </row>
    <row r="93" spans="38:47" x14ac:dyDescent="0.25">
      <c r="AL93" s="69"/>
      <c r="AM93" s="69"/>
      <c r="AN93" s="67"/>
      <c r="AQ93" s="67"/>
      <c r="AR93" s="67"/>
      <c r="AS93" s="67"/>
      <c r="AT93" s="67"/>
      <c r="AU93" s="67"/>
    </row>
    <row r="94" spans="38:47" x14ac:dyDescent="0.25">
      <c r="AL94" s="69"/>
      <c r="AM94" s="69"/>
      <c r="AN94" s="67"/>
      <c r="AQ94" s="67"/>
      <c r="AR94" s="67"/>
      <c r="AS94" s="67"/>
      <c r="AT94" s="67"/>
      <c r="AU94" s="67"/>
    </row>
    <row r="95" spans="38:47" x14ac:dyDescent="0.25">
      <c r="AL95" s="69"/>
      <c r="AM95" s="69"/>
      <c r="AN95" s="67"/>
      <c r="AQ95" s="67"/>
      <c r="AR95" s="67"/>
      <c r="AS95" s="67"/>
      <c r="AT95" s="67"/>
      <c r="AU95" s="67"/>
    </row>
  </sheetData>
  <mergeCells count="93">
    <mergeCell ref="AI73:AK73"/>
    <mergeCell ref="AL73:AN73"/>
    <mergeCell ref="AO73:AQ73"/>
    <mergeCell ref="AR73:AT73"/>
    <mergeCell ref="AO72:AQ72"/>
    <mergeCell ref="AR72:AT72"/>
    <mergeCell ref="AI74:AK74"/>
    <mergeCell ref="AL74:AN74"/>
    <mergeCell ref="Q74:S74"/>
    <mergeCell ref="T74:V74"/>
    <mergeCell ref="W74:Y74"/>
    <mergeCell ref="Z74:AB74"/>
    <mergeCell ref="AC74:AE74"/>
    <mergeCell ref="AF74:AH74"/>
    <mergeCell ref="AC72:AE72"/>
    <mergeCell ref="AC73:AE73"/>
    <mergeCell ref="AF73:AH73"/>
    <mergeCell ref="AF72:AH72"/>
    <mergeCell ref="Q72:S72"/>
    <mergeCell ref="T72:V72"/>
    <mergeCell ref="W72:Y72"/>
    <mergeCell ref="Z72:AB72"/>
    <mergeCell ref="AO74:AQ74"/>
    <mergeCell ref="AR74:AT74"/>
    <mergeCell ref="B73:D73"/>
    <mergeCell ref="E73:G73"/>
    <mergeCell ref="H73:J73"/>
    <mergeCell ref="K73:M73"/>
    <mergeCell ref="N73:P73"/>
    <mergeCell ref="Q73:S73"/>
    <mergeCell ref="T73:V73"/>
    <mergeCell ref="W73:Y73"/>
    <mergeCell ref="Z73:AB73"/>
    <mergeCell ref="B74:D74"/>
    <mergeCell ref="E74:G74"/>
    <mergeCell ref="H74:J74"/>
    <mergeCell ref="K74:M74"/>
    <mergeCell ref="N74:P74"/>
    <mergeCell ref="AL6:AN6"/>
    <mergeCell ref="AO6:AQ6"/>
    <mergeCell ref="AR6:AT6"/>
    <mergeCell ref="N7:P7"/>
    <mergeCell ref="N8:P8"/>
    <mergeCell ref="W6:Y6"/>
    <mergeCell ref="Z6:AB6"/>
    <mergeCell ref="AC6:AE6"/>
    <mergeCell ref="AF6:AH6"/>
    <mergeCell ref="AI6:AK6"/>
    <mergeCell ref="N6:P6"/>
    <mergeCell ref="Q6:S6"/>
    <mergeCell ref="T6:V6"/>
    <mergeCell ref="AO7:AQ7"/>
    <mergeCell ref="AO8:AQ8"/>
    <mergeCell ref="AR7:AT7"/>
    <mergeCell ref="AI7:AK7"/>
    <mergeCell ref="AI8:AK8"/>
    <mergeCell ref="AI72:AK72"/>
    <mergeCell ref="AL7:AN7"/>
    <mergeCell ref="AL8:AN8"/>
    <mergeCell ref="AL72:AN72"/>
    <mergeCell ref="Z8:AB8"/>
    <mergeCell ref="AC8:AE8"/>
    <mergeCell ref="A9:AT9"/>
    <mergeCell ref="AF8:AH8"/>
    <mergeCell ref="T8:V8"/>
    <mergeCell ref="W8:Y8"/>
    <mergeCell ref="K8:M8"/>
    <mergeCell ref="B8:D8"/>
    <mergeCell ref="AR8:AT8"/>
    <mergeCell ref="AC7:AE7"/>
    <mergeCell ref="AF7:AH7"/>
    <mergeCell ref="H7:J7"/>
    <mergeCell ref="Q7:S7"/>
    <mergeCell ref="Z7:AB7"/>
    <mergeCell ref="T7:V7"/>
    <mergeCell ref="W7:Y7"/>
    <mergeCell ref="K7:M7"/>
    <mergeCell ref="B72:D72"/>
    <mergeCell ref="E6:G6"/>
    <mergeCell ref="E8:G8"/>
    <mergeCell ref="E2:X4"/>
    <mergeCell ref="B4:C4"/>
    <mergeCell ref="E7:G7"/>
    <mergeCell ref="H6:J6"/>
    <mergeCell ref="K6:M6"/>
    <mergeCell ref="B7:D7"/>
    <mergeCell ref="B6:D6"/>
    <mergeCell ref="H8:J8"/>
    <mergeCell ref="Q8:S8"/>
    <mergeCell ref="E72:G72"/>
    <mergeCell ref="H72:J72"/>
    <mergeCell ref="K72:M72"/>
    <mergeCell ref="N72:P72"/>
  </mergeCells>
  <dataValidations count="3">
    <dataValidation type="whole" allowBlank="1" showInputMessage="1" showErrorMessage="1" sqref="B4:C4">
      <formula1>0</formula1>
      <formula2>25</formula2>
    </dataValidation>
    <dataValidation type="whole" operator="equal" allowBlank="1" showInputMessage="1" showErrorMessage="1" sqref="T15 W15 Z15 AC15 AF15 B15 AI15 AL15 AO15 AR15 E15 H15 K15 N15 Q15">
      <formula1>0</formula1>
    </dataValidation>
    <dataValidation type="whole" operator="equal" allowBlank="1" showInputMessage="1" showErrorMessage="1" error="Enter a number 1 to verify compliance." sqref="C50:AT55 B12:AT14 C16:AT22 C24:AT43 C57:AT58 C45:AT48 B16:B70 C60:AT70">
      <formula1>1</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topLeftCell="A4" workbookViewId="0">
      <selection activeCell="L8" sqref="L8"/>
    </sheetView>
  </sheetViews>
  <sheetFormatPr defaultRowHeight="15" x14ac:dyDescent="0.25"/>
  <cols>
    <col min="1" max="1" width="51.5703125" customWidth="1"/>
    <col min="2" max="46" width="3.7109375" customWidth="1"/>
  </cols>
  <sheetData>
    <row r="1" spans="1:48" ht="15.75" thickBot="1" x14ac:dyDescent="0.3">
      <c r="A1" s="50" t="s">
        <v>172</v>
      </c>
      <c r="B1" s="265"/>
      <c r="C1" s="266"/>
      <c r="D1" s="266"/>
      <c r="E1" s="265"/>
      <c r="F1" s="266"/>
      <c r="G1" s="266"/>
      <c r="H1" s="265"/>
      <c r="I1" s="266"/>
      <c r="J1" s="266"/>
      <c r="K1" s="265"/>
      <c r="L1" s="266"/>
      <c r="M1" s="266"/>
      <c r="N1" s="265"/>
      <c r="O1" s="266"/>
      <c r="P1" s="266"/>
      <c r="Q1" s="265"/>
      <c r="R1" s="266"/>
      <c r="S1" s="266"/>
      <c r="T1" s="265"/>
      <c r="U1" s="266"/>
      <c r="V1" s="266"/>
      <c r="W1" s="265"/>
      <c r="X1" s="266"/>
      <c r="Y1" s="266"/>
      <c r="Z1" s="265"/>
      <c r="AA1" s="266"/>
      <c r="AB1" s="266"/>
      <c r="AC1" s="265"/>
      <c r="AD1" s="266"/>
      <c r="AE1" s="266"/>
      <c r="AF1" s="265"/>
      <c r="AG1" s="266"/>
      <c r="AH1" s="266"/>
      <c r="AI1" s="265"/>
      <c r="AJ1" s="266"/>
      <c r="AK1" s="266"/>
      <c r="AL1" s="265"/>
      <c r="AM1" s="266"/>
      <c r="AN1" s="266"/>
      <c r="AO1" s="265"/>
      <c r="AP1" s="266"/>
      <c r="AQ1" s="266"/>
      <c r="AR1" s="265"/>
      <c r="AS1" s="266"/>
      <c r="AT1" s="267"/>
    </row>
    <row r="2" spans="1:48" ht="15.75" thickBot="1" x14ac:dyDescent="0.3">
      <c r="A2" s="51" t="s">
        <v>173</v>
      </c>
      <c r="B2" s="245">
        <v>1</v>
      </c>
      <c r="C2" s="246"/>
      <c r="D2" s="246"/>
      <c r="E2" s="245" t="s">
        <v>180</v>
      </c>
      <c r="F2" s="246"/>
      <c r="G2" s="246"/>
      <c r="H2" s="245" t="s">
        <v>181</v>
      </c>
      <c r="I2" s="246"/>
      <c r="J2" s="246"/>
      <c r="K2" s="245" t="s">
        <v>182</v>
      </c>
      <c r="L2" s="246"/>
      <c r="M2" s="246"/>
      <c r="N2" s="245" t="s">
        <v>183</v>
      </c>
      <c r="O2" s="246"/>
      <c r="P2" s="246"/>
      <c r="Q2" s="245" t="s">
        <v>184</v>
      </c>
      <c r="R2" s="246"/>
      <c r="S2" s="246"/>
      <c r="T2" s="245" t="s">
        <v>185</v>
      </c>
      <c r="U2" s="246"/>
      <c r="V2" s="246"/>
      <c r="W2" s="245" t="s">
        <v>186</v>
      </c>
      <c r="X2" s="246"/>
      <c r="Y2" s="246"/>
      <c r="Z2" s="245" t="s">
        <v>187</v>
      </c>
      <c r="AA2" s="246"/>
      <c r="AB2" s="246"/>
      <c r="AC2" s="245" t="s">
        <v>188</v>
      </c>
      <c r="AD2" s="246"/>
      <c r="AE2" s="246"/>
      <c r="AF2" s="245" t="s">
        <v>82</v>
      </c>
      <c r="AG2" s="246"/>
      <c r="AH2" s="246"/>
      <c r="AI2" s="245" t="s">
        <v>84</v>
      </c>
      <c r="AJ2" s="246"/>
      <c r="AK2" s="246"/>
      <c r="AL2" s="245" t="s">
        <v>189</v>
      </c>
      <c r="AM2" s="246"/>
      <c r="AN2" s="246"/>
      <c r="AO2" s="245" t="s">
        <v>86</v>
      </c>
      <c r="AP2" s="246"/>
      <c r="AQ2" s="246"/>
      <c r="AR2" s="245" t="s">
        <v>88</v>
      </c>
      <c r="AS2" s="246"/>
      <c r="AT2" s="254"/>
    </row>
    <row r="3" spans="1:48" ht="114.75" customHeight="1" x14ac:dyDescent="0.25">
      <c r="A3" s="162" t="s">
        <v>174</v>
      </c>
      <c r="B3" s="262"/>
      <c r="C3" s="263"/>
      <c r="D3" s="263"/>
      <c r="E3" s="262"/>
      <c r="F3" s="263"/>
      <c r="G3" s="263"/>
      <c r="H3" s="262"/>
      <c r="I3" s="263"/>
      <c r="J3" s="263"/>
      <c r="K3" s="262"/>
      <c r="L3" s="263"/>
      <c r="M3" s="263"/>
      <c r="N3" s="262"/>
      <c r="O3" s="263"/>
      <c r="P3" s="263"/>
      <c r="Q3" s="262"/>
      <c r="R3" s="263"/>
      <c r="S3" s="263"/>
      <c r="T3" s="262"/>
      <c r="U3" s="263"/>
      <c r="V3" s="263"/>
      <c r="W3" s="262"/>
      <c r="X3" s="263"/>
      <c r="Y3" s="263"/>
      <c r="Z3" s="262"/>
      <c r="AA3" s="263"/>
      <c r="AB3" s="263"/>
      <c r="AC3" s="262"/>
      <c r="AD3" s="263"/>
      <c r="AE3" s="263"/>
      <c r="AF3" s="262"/>
      <c r="AG3" s="263"/>
      <c r="AH3" s="263"/>
      <c r="AI3" s="262"/>
      <c r="AJ3" s="263"/>
      <c r="AK3" s="263"/>
      <c r="AL3" s="262"/>
      <c r="AM3" s="263"/>
      <c r="AN3" s="263"/>
      <c r="AO3" s="262"/>
      <c r="AP3" s="263"/>
      <c r="AQ3" s="263"/>
      <c r="AR3" s="262"/>
      <c r="AS3" s="263"/>
      <c r="AT3" s="264"/>
    </row>
    <row r="4" spans="1:48" ht="30" x14ac:dyDescent="0.25">
      <c r="A4" s="163" t="s">
        <v>277</v>
      </c>
      <c r="B4" s="197">
        <f>IF('Totals from field assessment'!C14=0, AV6,AV5)</f>
        <v>1</v>
      </c>
      <c r="C4" s="198">
        <f>IF(B4=0,AV6,AV5)</f>
        <v>0</v>
      </c>
      <c r="D4" s="199"/>
      <c r="E4" s="146">
        <f>IF('Totals from field assessment'!F14=0, AV6,AV5)</f>
        <v>1</v>
      </c>
      <c r="F4" s="198">
        <f>IF(E4=0,AV6,AV5)</f>
        <v>0</v>
      </c>
      <c r="G4" s="199"/>
      <c r="H4" s="197">
        <f>IF('Totals from field assessment'!I14=0, AV6,AV5)</f>
        <v>0</v>
      </c>
      <c r="I4" s="198">
        <f>IF(H4=0,AV6,AV5)</f>
        <v>1</v>
      </c>
      <c r="J4" s="199"/>
      <c r="K4" s="146">
        <f>IF('Totals from field assessment'!L14=0, AV6,AV5)</f>
        <v>1</v>
      </c>
      <c r="L4" s="198">
        <f>IF(K4=0,AV6,AV5)</f>
        <v>0</v>
      </c>
      <c r="M4" s="199"/>
      <c r="N4" s="197">
        <f>IF('Totals from field assessment'!O14=0, AV6,AV5)</f>
        <v>0</v>
      </c>
      <c r="O4" s="198">
        <f>IF(N4=0,AV6,AV5)</f>
        <v>1</v>
      </c>
      <c r="P4" s="199"/>
      <c r="Q4" s="146">
        <f>IF('Totals from field assessment'!R14=0, AV6,AV5)</f>
        <v>0</v>
      </c>
      <c r="R4" s="198">
        <f>IF(Q4=0,AV6,AV5)</f>
        <v>1</v>
      </c>
      <c r="S4" s="199"/>
      <c r="T4" s="197">
        <f>IF('Totals from field assessment'!U14=0, AV6,AV5)</f>
        <v>1</v>
      </c>
      <c r="U4" s="198">
        <f>IF(T4=0,AV6,AV5)</f>
        <v>0</v>
      </c>
      <c r="V4" s="199"/>
      <c r="W4" s="146">
        <f>IF('Totals from field assessment'!X14=0, AV6,AV5)</f>
        <v>1</v>
      </c>
      <c r="X4" s="198">
        <f>IF(W4=0,AV6,AV5)</f>
        <v>0</v>
      </c>
      <c r="Y4" s="199"/>
      <c r="Z4" s="197">
        <f>IF('Totals from field assessment'!AA14=0, AV6,AV5)</f>
        <v>1</v>
      </c>
      <c r="AA4" s="198">
        <f>IF(Z4=0,AV6,AV5)</f>
        <v>0</v>
      </c>
      <c r="AB4" s="199"/>
      <c r="AC4" s="146">
        <f>IF('Totals from field assessment'!AD14=0, AV6,AV5)</f>
        <v>1</v>
      </c>
      <c r="AD4" s="198">
        <f>IF(AC4=0,AV6,AV5)</f>
        <v>0</v>
      </c>
      <c r="AE4" s="199"/>
      <c r="AF4" s="197">
        <f>IF('Totals from field assessment'!AG14=0, AV6,AV5)</f>
        <v>1</v>
      </c>
      <c r="AG4" s="198">
        <f>IF(AF4=0,AV6,AV5)</f>
        <v>0</v>
      </c>
      <c r="AH4" s="199"/>
      <c r="AI4" s="146">
        <f>IF('Totals from field assessment'!AJ14=0, AV6,AV5)</f>
        <v>1</v>
      </c>
      <c r="AJ4" s="198">
        <f>IF(AI4=0,AV6,AV5)</f>
        <v>0</v>
      </c>
      <c r="AK4" s="199"/>
      <c r="AL4" s="197">
        <f>IF('Totals from field assessment'!AL14=0, AV6,AV5)</f>
        <v>1</v>
      </c>
      <c r="AM4" s="198">
        <f>IF(AL4=0,AV6,AV5)</f>
        <v>0</v>
      </c>
      <c r="AN4" s="199"/>
      <c r="AO4" s="146">
        <f>IF('Totals from field assessment'!AP14=0, AV6,AV5)</f>
        <v>1</v>
      </c>
      <c r="AP4" s="198">
        <f>IF(AO4=0,AV6,AV5)</f>
        <v>0</v>
      </c>
      <c r="AQ4" s="199"/>
      <c r="AR4" s="197">
        <f>IF('Totals from field assessment'!AS14=0, AV6,AV5)</f>
        <v>1</v>
      </c>
      <c r="AS4" s="198">
        <f>IF(AR4=0,AV6,AV5)</f>
        <v>0</v>
      </c>
      <c r="AT4" s="199"/>
    </row>
    <row r="5" spans="1:48" ht="60.75" customHeight="1" x14ac:dyDescent="0.25">
      <c r="A5" s="163" t="s">
        <v>304</v>
      </c>
      <c r="B5" s="161">
        <f>IF(SUM('Totals from field assessment'!C12+'Totals from field assessment'!C13)=0, AV6,AV5)</f>
        <v>0</v>
      </c>
      <c r="C5" s="196">
        <f>IF(B5=1,AV5,AV6)</f>
        <v>1</v>
      </c>
      <c r="D5" s="111"/>
      <c r="E5" s="161">
        <f>IF(SUM('Totals from field assessment'!F12+'Totals from field assessment'!F13)=0, AV6,AV5)</f>
        <v>0</v>
      </c>
      <c r="F5" s="196">
        <f>IF(E5=1,AV5,AV6)</f>
        <v>1</v>
      </c>
      <c r="G5" s="111"/>
      <c r="H5" s="161">
        <f>IF(SUM('Totals from field assessment'!I12+'Totals from field assessment'!I13)=0, AV6,AV5)</f>
        <v>0</v>
      </c>
      <c r="I5" s="196">
        <f>IF(H5=1,AV5,AV6)</f>
        <v>1</v>
      </c>
      <c r="J5" s="111"/>
      <c r="K5" s="161">
        <f>IF(SUM('Totals from field assessment'!L12+'Totals from field assessment'!L13)=0, AV6,AV5)</f>
        <v>0</v>
      </c>
      <c r="L5" s="196">
        <f>IF(K5=1,AV5,AV6)</f>
        <v>1</v>
      </c>
      <c r="M5" s="111"/>
      <c r="N5" s="161">
        <f>IF(SUM('Totals from field assessment'!O12+'Totals from field assessment'!O13)=0, AV6,AV5)</f>
        <v>0</v>
      </c>
      <c r="O5" s="196">
        <f>IF(N5=1,AV5,AV6)</f>
        <v>1</v>
      </c>
      <c r="P5" s="111"/>
      <c r="Q5" s="161">
        <f>IF(SUM('Totals from field assessment'!R12+'Totals from field assessment'!R13)=0, AV6,AV5)</f>
        <v>0</v>
      </c>
      <c r="R5" s="196">
        <f>IF(Q5=1,AV5,AV6)</f>
        <v>1</v>
      </c>
      <c r="S5" s="111"/>
      <c r="T5" s="161">
        <f>IF(SUM('Totals from field assessment'!U12+'Totals from field assessment'!U13)=0, AV6,AV5)</f>
        <v>1</v>
      </c>
      <c r="U5" s="196">
        <f>IF(T5=1,AV5,AV6)</f>
        <v>0</v>
      </c>
      <c r="V5" s="111"/>
      <c r="W5" s="161">
        <f>IF(SUM('Totals from field assessment'!X12+'Totals from field assessment'!X13)=0, AV6,AV5)</f>
        <v>1</v>
      </c>
      <c r="X5" s="196">
        <f>IF(W5=1,AV5,AV6)</f>
        <v>0</v>
      </c>
      <c r="Y5" s="111"/>
      <c r="Z5" s="161">
        <f>IF(SUM('Totals from field assessment'!AA12+'Totals from field assessment'!AA13)=0, AV6,AV5)</f>
        <v>1</v>
      </c>
      <c r="AA5" s="196">
        <f>IF(Z5=1,AV5,AV6)</f>
        <v>0</v>
      </c>
      <c r="AB5" s="111"/>
      <c r="AC5" s="161">
        <f>IF(SUM('Totals from field assessment'!AD12+'Totals from field assessment'!AD13)=0, AV6,AV5)</f>
        <v>1</v>
      </c>
      <c r="AD5" s="196">
        <f>IF(AC5=1,AV5,AV6)</f>
        <v>0</v>
      </c>
      <c r="AE5" s="111"/>
      <c r="AF5" s="161">
        <f>IF(SUM('Totals from field assessment'!AG12+'Totals from field assessment'!AG13)=0, AV6,AV5)</f>
        <v>1</v>
      </c>
      <c r="AG5" s="196">
        <f>IF(AF5=1,AV5,AV6)</f>
        <v>0</v>
      </c>
      <c r="AH5" s="111"/>
      <c r="AI5" s="161">
        <f>IF(SUM('Totals from field assessment'!AJ12+'Totals from field assessment'!AJ13)=0, AV6,AV5)</f>
        <v>1</v>
      </c>
      <c r="AJ5" s="196">
        <f>IF(AI5=1,AV5,AV6)</f>
        <v>0</v>
      </c>
      <c r="AK5" s="111"/>
      <c r="AL5" s="161">
        <f>IF(SUM('Totals from field assessment'!AM12+'Totals from field assessment'!AM13)=0, AV6,AV5)</f>
        <v>1</v>
      </c>
      <c r="AM5" s="196">
        <f>IF(AL5=1,AV5,AV6)</f>
        <v>0</v>
      </c>
      <c r="AN5" s="111"/>
      <c r="AO5" s="161">
        <f>IF(SUM('Totals from field assessment'!AP12+'Totals from field assessment'!AP13)=0, AV6,AV5)</f>
        <v>1</v>
      </c>
      <c r="AP5" s="196">
        <f>IF(AO5=1,AV5,AV6)</f>
        <v>0</v>
      </c>
      <c r="AQ5" s="111"/>
      <c r="AR5" s="161">
        <f>IF(SUM('Totals from field assessment'!AS12+'Totals from field assessment'!AS13)=0, AV6,AV5)</f>
        <v>1</v>
      </c>
      <c r="AS5" s="196">
        <f>IF(AR5=1,AV5,AV6)</f>
        <v>0</v>
      </c>
      <c r="AT5" s="112"/>
      <c r="AV5">
        <v>0</v>
      </c>
    </row>
    <row r="6" spans="1:48" ht="75" x14ac:dyDescent="0.25">
      <c r="A6" s="163" t="s">
        <v>295</v>
      </c>
      <c r="B6" s="161">
        <f>IF('Totals from field assessment'!C66=0, AV6,AV5)</f>
        <v>1</v>
      </c>
      <c r="C6" s="196">
        <f>IF(B6=1,AV5,AV6)</f>
        <v>0</v>
      </c>
      <c r="D6" s="111"/>
      <c r="E6" s="161">
        <f>IF('Totals from field assessment'!F66=0, AV6,AV5)</f>
        <v>1</v>
      </c>
      <c r="F6" s="196">
        <f>IF(E6=1,AV5,AV6)</f>
        <v>0</v>
      </c>
      <c r="G6" s="111"/>
      <c r="H6" s="161">
        <f>IF('Totals from field assessment'!I66=0, AV6,AV5)</f>
        <v>1</v>
      </c>
      <c r="I6" s="196">
        <f>IF(H6=1,AV5,AV6)</f>
        <v>0</v>
      </c>
      <c r="J6" s="111"/>
      <c r="K6" s="161">
        <f>IF('Totals from field assessment'!L66=0, AV6,AV5)</f>
        <v>1</v>
      </c>
      <c r="L6" s="196">
        <f>IF(K6=1,AV5,AV6)</f>
        <v>0</v>
      </c>
      <c r="M6" s="111"/>
      <c r="N6" s="161">
        <f>IF('Totals from field assessment'!O66=0, AV6,AV5)</f>
        <v>1</v>
      </c>
      <c r="O6" s="196">
        <f>IF(N6=1,AV5,AV6)</f>
        <v>0</v>
      </c>
      <c r="P6" s="111"/>
      <c r="Q6" s="161">
        <f>IF('Totals from field assessment'!R66=0, AV6,AV5)</f>
        <v>1</v>
      </c>
      <c r="R6" s="196">
        <f>IF(Q6=1,AV5,AV6)</f>
        <v>0</v>
      </c>
      <c r="S6" s="111"/>
      <c r="T6" s="161">
        <f>IF('Totals from field assessment'!U66=0, AV6,AV5)</f>
        <v>1</v>
      </c>
      <c r="U6" s="196">
        <f>IF(T6=1,AV5,AV6)</f>
        <v>0</v>
      </c>
      <c r="V6" s="111"/>
      <c r="W6" s="161">
        <f>IF('Totals from field assessment'!X66=0, AV6,AV5)</f>
        <v>1</v>
      </c>
      <c r="X6" s="196">
        <f>IF(W6=1,AV5,AV6)</f>
        <v>0</v>
      </c>
      <c r="Y6" s="111"/>
      <c r="Z6" s="161">
        <f>IF('Totals from field assessment'!AA66=0, AV6,AV5)</f>
        <v>1</v>
      </c>
      <c r="AA6" s="196">
        <f>IF(Z6=1,AV5,AV6)</f>
        <v>0</v>
      </c>
      <c r="AB6" s="111"/>
      <c r="AC6" s="161">
        <f>IF('Totals from field assessment'!AD66=0, AV6,AV5)</f>
        <v>1</v>
      </c>
      <c r="AD6" s="196">
        <f>IF(AC6=1,AV5,AV6)</f>
        <v>0</v>
      </c>
      <c r="AE6" s="111"/>
      <c r="AF6" s="161">
        <f>IF('Totals from field assessment'!AG66=0, AV6,AV5)</f>
        <v>1</v>
      </c>
      <c r="AG6" s="196">
        <f>IF(AF6=1,AV5,AV6)</f>
        <v>0</v>
      </c>
      <c r="AH6" s="111"/>
      <c r="AI6" s="161">
        <f>IF('Totals from field assessment'!AJ66=0, AV6,AV5)</f>
        <v>1</v>
      </c>
      <c r="AJ6" s="196">
        <f>IF(AI6=1,AV5,AV6)</f>
        <v>0</v>
      </c>
      <c r="AK6" s="111"/>
      <c r="AL6" s="161">
        <f>IF('Totals from field assessment'!AM66=0, AV6,AV5)</f>
        <v>1</v>
      </c>
      <c r="AM6" s="196">
        <f>IF(AL6=1,AV5,AV6)</f>
        <v>0</v>
      </c>
      <c r="AN6" s="111"/>
      <c r="AO6" s="161">
        <f>IF('Totals from field assessment'!AP66=0, AV6,AV5)</f>
        <v>1</v>
      </c>
      <c r="AP6" s="196">
        <f>IF(AO6=1,AV5,AV6)</f>
        <v>0</v>
      </c>
      <c r="AQ6" s="111"/>
      <c r="AR6" s="161">
        <f>IF('Totals from field assessment'!AS66=0, AV6,AV5)</f>
        <v>1</v>
      </c>
      <c r="AS6" s="196">
        <f>IF(AR6=1,AV5,AV6)</f>
        <v>0</v>
      </c>
      <c r="AT6" s="111"/>
      <c r="AV6">
        <v>1</v>
      </c>
    </row>
    <row r="7" spans="1:48" ht="30" x14ac:dyDescent="0.25">
      <c r="A7" s="163" t="s">
        <v>278</v>
      </c>
      <c r="B7" s="161">
        <f>IF('Totals from field assessment'!C16=0,AV6,AV5)</f>
        <v>1</v>
      </c>
      <c r="C7" s="196">
        <f>IF(B7=1,AV5,AV6)</f>
        <v>0</v>
      </c>
      <c r="D7" s="111"/>
      <c r="E7" s="161">
        <f>IF('Totals from field assessment'!F16=0,'Quality Elements'!AV6,'Quality Elements'!AV5)</f>
        <v>1</v>
      </c>
      <c r="F7" s="196">
        <f>IF(E7=1,AV5,AV6)</f>
        <v>0</v>
      </c>
      <c r="G7" s="111"/>
      <c r="H7" s="161">
        <f>IF('Totals from field assessment'!I16=0,AV6,AV5)</f>
        <v>1</v>
      </c>
      <c r="I7" s="196">
        <f>IF(H7=1,AV5,AV6)</f>
        <v>0</v>
      </c>
      <c r="J7" s="111"/>
      <c r="K7" s="61">
        <f>IF('Totals from field assessment'!L16=0,AV6,AV5)</f>
        <v>1</v>
      </c>
      <c r="L7" s="83">
        <f>IF(K7=1,AV5,AV6)</f>
        <v>0</v>
      </c>
      <c r="M7" s="111"/>
      <c r="N7" s="61" t="e">
        <f>'Totals from field assessment'!#REF!</f>
        <v>#REF!</v>
      </c>
      <c r="O7" s="83" t="e">
        <f>'Totals from field assessment'!#REF!</f>
        <v>#REF!</v>
      </c>
      <c r="P7" s="111"/>
      <c r="Q7" s="61" t="e">
        <f>'Totals from field assessment'!#REF!</f>
        <v>#REF!</v>
      </c>
      <c r="R7" s="83" t="e">
        <f>'Totals from field assessment'!#REF!</f>
        <v>#REF!</v>
      </c>
      <c r="S7" s="111"/>
      <c r="T7" s="61" t="e">
        <f>'Totals from field assessment'!#REF!</f>
        <v>#REF!</v>
      </c>
      <c r="U7" s="83" t="e">
        <f>'Totals from field assessment'!#REF!</f>
        <v>#REF!</v>
      </c>
      <c r="V7" s="111"/>
      <c r="W7" s="61" t="e">
        <f>'Totals from field assessment'!#REF!</f>
        <v>#REF!</v>
      </c>
      <c r="X7" s="83" t="e">
        <f>'Totals from field assessment'!#REF!</f>
        <v>#REF!</v>
      </c>
      <c r="Y7" s="111"/>
      <c r="Z7" s="61" t="e">
        <f>'Totals from field assessment'!#REF!</f>
        <v>#REF!</v>
      </c>
      <c r="AA7" s="83" t="e">
        <f>'Totals from field assessment'!#REF!</f>
        <v>#REF!</v>
      </c>
      <c r="AB7" s="111"/>
      <c r="AC7" s="61" t="e">
        <f>'Totals from field assessment'!#REF!</f>
        <v>#REF!</v>
      </c>
      <c r="AD7" s="83" t="e">
        <f>'Totals from field assessment'!#REF!</f>
        <v>#REF!</v>
      </c>
      <c r="AE7" s="111"/>
      <c r="AF7" s="61" t="e">
        <f>'Totals from field assessment'!#REF!</f>
        <v>#REF!</v>
      </c>
      <c r="AG7" s="83" t="e">
        <f>'Totals from field assessment'!#REF!</f>
        <v>#REF!</v>
      </c>
      <c r="AH7" s="111"/>
      <c r="AI7" s="61" t="e">
        <f>'Totals from field assessment'!#REF!</f>
        <v>#REF!</v>
      </c>
      <c r="AJ7" s="83" t="e">
        <f>'Totals from field assessment'!#REF!</f>
        <v>#REF!</v>
      </c>
      <c r="AK7" s="111"/>
      <c r="AL7" s="61" t="e">
        <f>'Totals from field assessment'!#REF!</f>
        <v>#REF!</v>
      </c>
      <c r="AM7" s="83" t="e">
        <f>'Totals from field assessment'!#REF!</f>
        <v>#REF!</v>
      </c>
      <c r="AN7" s="111"/>
      <c r="AO7" s="61" t="e">
        <f>'Totals from field assessment'!#REF!</f>
        <v>#REF!</v>
      </c>
      <c r="AP7" s="83" t="e">
        <f>'Totals from field assessment'!#REF!</f>
        <v>#REF!</v>
      </c>
      <c r="AQ7" s="111"/>
      <c r="AR7" s="61" t="e">
        <f>'Totals from field assessment'!#REF!</f>
        <v>#REF!</v>
      </c>
      <c r="AS7" s="83" t="e">
        <f>'Totals from field assessment'!#REF!</f>
        <v>#REF!</v>
      </c>
      <c r="AT7" s="112"/>
    </row>
    <row r="8" spans="1:48" ht="45" x14ac:dyDescent="0.25">
      <c r="A8" s="163" t="s">
        <v>279</v>
      </c>
      <c r="B8" s="161" t="e">
        <f>'Totals from field assessment'!#REF!</f>
        <v>#REF!</v>
      </c>
      <c r="C8" s="196" t="e">
        <f>IF(B8=1,AV5,AV6)</f>
        <v>#REF!</v>
      </c>
      <c r="D8" s="111"/>
      <c r="E8" s="61" t="e">
        <f>'Totals from field assessment'!#REF!</f>
        <v>#REF!</v>
      </c>
      <c r="F8" s="83" t="e">
        <f>'Totals from field assessment'!#REF!</f>
        <v>#REF!</v>
      </c>
      <c r="G8" s="111"/>
      <c r="H8" s="61" t="e">
        <f>'Totals from field assessment'!#REF!</f>
        <v>#REF!</v>
      </c>
      <c r="I8" s="83" t="e">
        <f>'Totals from field assessment'!#REF!</f>
        <v>#REF!</v>
      </c>
      <c r="J8" s="111"/>
      <c r="K8" s="61" t="e">
        <f>'Totals from field assessment'!#REF!</f>
        <v>#REF!</v>
      </c>
      <c r="L8" s="83" t="e">
        <f>'Totals from field assessment'!#REF!</f>
        <v>#REF!</v>
      </c>
      <c r="M8" s="111"/>
      <c r="N8" s="61" t="e">
        <f>'Totals from field assessment'!#REF!</f>
        <v>#REF!</v>
      </c>
      <c r="O8" s="83" t="e">
        <f>'Totals from field assessment'!#REF!</f>
        <v>#REF!</v>
      </c>
      <c r="P8" s="111"/>
      <c r="Q8" s="61" t="e">
        <f>'Totals from field assessment'!#REF!</f>
        <v>#REF!</v>
      </c>
      <c r="R8" s="83" t="e">
        <f>'Totals from field assessment'!#REF!</f>
        <v>#REF!</v>
      </c>
      <c r="S8" s="111"/>
      <c r="T8" s="61" t="e">
        <f>'Totals from field assessment'!#REF!</f>
        <v>#REF!</v>
      </c>
      <c r="U8" s="83" t="e">
        <f>'Totals from field assessment'!#REF!</f>
        <v>#REF!</v>
      </c>
      <c r="V8" s="111"/>
      <c r="W8" s="61" t="e">
        <f>'Totals from field assessment'!#REF!</f>
        <v>#REF!</v>
      </c>
      <c r="X8" s="83" t="e">
        <f>'Totals from field assessment'!#REF!</f>
        <v>#REF!</v>
      </c>
      <c r="Y8" s="111"/>
      <c r="Z8" s="61" t="e">
        <f>'Totals from field assessment'!#REF!</f>
        <v>#REF!</v>
      </c>
      <c r="AA8" s="83" t="e">
        <f>'Totals from field assessment'!#REF!</f>
        <v>#REF!</v>
      </c>
      <c r="AB8" s="111"/>
      <c r="AC8" s="61" t="e">
        <f>'Totals from field assessment'!#REF!</f>
        <v>#REF!</v>
      </c>
      <c r="AD8" s="83" t="e">
        <f>'Totals from field assessment'!#REF!</f>
        <v>#REF!</v>
      </c>
      <c r="AE8" s="111"/>
      <c r="AF8" s="61" t="e">
        <f>'Totals from field assessment'!#REF!</f>
        <v>#REF!</v>
      </c>
      <c r="AG8" s="83" t="e">
        <f>'Totals from field assessment'!#REF!</f>
        <v>#REF!</v>
      </c>
      <c r="AH8" s="111"/>
      <c r="AI8" s="61" t="e">
        <f>'Totals from field assessment'!#REF!</f>
        <v>#REF!</v>
      </c>
      <c r="AJ8" s="83" t="e">
        <f>'Totals from field assessment'!#REF!</f>
        <v>#REF!</v>
      </c>
      <c r="AK8" s="111"/>
      <c r="AL8" s="61" t="e">
        <f>'Totals from field assessment'!#REF!</f>
        <v>#REF!</v>
      </c>
      <c r="AM8" s="83" t="e">
        <f>'Totals from field assessment'!#REF!</f>
        <v>#REF!</v>
      </c>
      <c r="AN8" s="111"/>
      <c r="AO8" s="61" t="e">
        <f>'Totals from field assessment'!#REF!</f>
        <v>#REF!</v>
      </c>
      <c r="AP8" s="83" t="e">
        <f>'Totals from field assessment'!#REF!</f>
        <v>#REF!</v>
      </c>
      <c r="AQ8" s="111"/>
      <c r="AR8" s="61" t="e">
        <f>'Totals from field assessment'!#REF!</f>
        <v>#REF!</v>
      </c>
      <c r="AS8" s="83" t="e">
        <f>'Totals from field assessment'!#REF!</f>
        <v>#REF!</v>
      </c>
      <c r="AT8" s="112"/>
    </row>
    <row r="9" spans="1:48" ht="30" x14ac:dyDescent="0.25">
      <c r="A9" s="163" t="s">
        <v>280</v>
      </c>
      <c r="B9" s="161" t="e">
        <f>'Totals from field assessment'!#REF!</f>
        <v>#REF!</v>
      </c>
      <c r="C9" s="196" t="e">
        <f>IF(B9=1,AV5,AV6\)</f>
        <v>#REF!</v>
      </c>
      <c r="D9" s="111"/>
      <c r="E9" s="61" t="e">
        <f>'Totals from field assessment'!#REF!</f>
        <v>#REF!</v>
      </c>
      <c r="F9" s="83" t="e">
        <f>'Totals from field assessment'!#REF!</f>
        <v>#REF!</v>
      </c>
      <c r="G9" s="111"/>
      <c r="H9" s="61" t="e">
        <f>'Totals from field assessment'!#REF!</f>
        <v>#REF!</v>
      </c>
      <c r="I9" s="83" t="e">
        <f>'Totals from field assessment'!#REF!</f>
        <v>#REF!</v>
      </c>
      <c r="J9" s="111"/>
      <c r="K9" s="61" t="e">
        <f>'Totals from field assessment'!#REF!</f>
        <v>#REF!</v>
      </c>
      <c r="L9" s="83" t="e">
        <f>'Totals from field assessment'!#REF!</f>
        <v>#REF!</v>
      </c>
      <c r="M9" s="111"/>
      <c r="N9" s="61" t="e">
        <f>'Totals from field assessment'!#REF!</f>
        <v>#REF!</v>
      </c>
      <c r="O9" s="83" t="e">
        <f>'Totals from field assessment'!#REF!</f>
        <v>#REF!</v>
      </c>
      <c r="P9" s="111"/>
      <c r="Q9" s="61" t="e">
        <f>'Totals from field assessment'!#REF!</f>
        <v>#REF!</v>
      </c>
      <c r="R9" s="83" t="e">
        <f>'Totals from field assessment'!#REF!</f>
        <v>#REF!</v>
      </c>
      <c r="S9" s="111"/>
      <c r="T9" s="61" t="e">
        <f>'Totals from field assessment'!#REF!</f>
        <v>#REF!</v>
      </c>
      <c r="U9" s="83" t="e">
        <f>'Totals from field assessment'!#REF!</f>
        <v>#REF!</v>
      </c>
      <c r="V9" s="111"/>
      <c r="W9" s="61" t="e">
        <f>'Totals from field assessment'!#REF!</f>
        <v>#REF!</v>
      </c>
      <c r="X9" s="83" t="e">
        <f>'Totals from field assessment'!#REF!</f>
        <v>#REF!</v>
      </c>
      <c r="Y9" s="111"/>
      <c r="Z9" s="61" t="e">
        <f>'Totals from field assessment'!#REF!</f>
        <v>#REF!</v>
      </c>
      <c r="AA9" s="83" t="e">
        <f>'Totals from field assessment'!#REF!</f>
        <v>#REF!</v>
      </c>
      <c r="AB9" s="111"/>
      <c r="AC9" s="61" t="e">
        <f>'Totals from field assessment'!#REF!</f>
        <v>#REF!</v>
      </c>
      <c r="AD9" s="83" t="e">
        <f>'Totals from field assessment'!#REF!</f>
        <v>#REF!</v>
      </c>
      <c r="AE9" s="111"/>
      <c r="AF9" s="61" t="e">
        <f>'Totals from field assessment'!#REF!</f>
        <v>#REF!</v>
      </c>
      <c r="AG9" s="83" t="e">
        <f>'Totals from field assessment'!#REF!</f>
        <v>#REF!</v>
      </c>
      <c r="AH9" s="111"/>
      <c r="AI9" s="61" t="e">
        <f>'Totals from field assessment'!#REF!</f>
        <v>#REF!</v>
      </c>
      <c r="AJ9" s="83" t="e">
        <f>'Totals from field assessment'!#REF!</f>
        <v>#REF!</v>
      </c>
      <c r="AK9" s="111"/>
      <c r="AL9" s="61" t="e">
        <f>'Totals from field assessment'!#REF!</f>
        <v>#REF!</v>
      </c>
      <c r="AM9" s="83" t="e">
        <f>'Totals from field assessment'!#REF!</f>
        <v>#REF!</v>
      </c>
      <c r="AN9" s="111"/>
      <c r="AO9" s="61" t="e">
        <f>'Totals from field assessment'!#REF!</f>
        <v>#REF!</v>
      </c>
      <c r="AP9" s="83" t="e">
        <f>'Totals from field assessment'!#REF!</f>
        <v>#REF!</v>
      </c>
      <c r="AQ9" s="111"/>
      <c r="AR9" s="61" t="e">
        <f>'Totals from field assessment'!#REF!</f>
        <v>#REF!</v>
      </c>
      <c r="AS9" s="83" t="e">
        <f>'Totals from field assessment'!#REF!</f>
        <v>#REF!</v>
      </c>
      <c r="AT9" s="112"/>
    </row>
    <row r="10" spans="1:48" ht="49.5" customHeight="1" x14ac:dyDescent="0.25">
      <c r="A10" s="163" t="s">
        <v>281</v>
      </c>
      <c r="B10" s="161" t="e">
        <f>'Totals from field assessment'!#REF!</f>
        <v>#REF!</v>
      </c>
      <c r="C10" s="196" t="e">
        <f t="shared" ref="C10:C23" si="0">IF(B10=1,AV10,AV11)</f>
        <v>#REF!</v>
      </c>
      <c r="D10" s="111"/>
      <c r="E10" s="61" t="e">
        <f>'Totals from field assessment'!#REF!</f>
        <v>#REF!</v>
      </c>
      <c r="F10" s="83" t="e">
        <f>'Totals from field assessment'!#REF!</f>
        <v>#REF!</v>
      </c>
      <c r="G10" s="111"/>
      <c r="H10" s="61" t="e">
        <f>'Totals from field assessment'!#REF!</f>
        <v>#REF!</v>
      </c>
      <c r="I10" s="83" t="e">
        <f>'Totals from field assessment'!#REF!</f>
        <v>#REF!</v>
      </c>
      <c r="J10" s="111"/>
      <c r="K10" s="61" t="e">
        <f>'Totals from field assessment'!#REF!</f>
        <v>#REF!</v>
      </c>
      <c r="L10" s="83" t="e">
        <f>'Totals from field assessment'!#REF!</f>
        <v>#REF!</v>
      </c>
      <c r="M10" s="111"/>
      <c r="N10" s="61" t="e">
        <f>'Totals from field assessment'!#REF!</f>
        <v>#REF!</v>
      </c>
      <c r="O10" s="83" t="e">
        <f>'Totals from field assessment'!#REF!</f>
        <v>#REF!</v>
      </c>
      <c r="P10" s="111"/>
      <c r="Q10" s="61" t="e">
        <f>'Totals from field assessment'!#REF!</f>
        <v>#REF!</v>
      </c>
      <c r="R10" s="83" t="e">
        <f>'Totals from field assessment'!#REF!</f>
        <v>#REF!</v>
      </c>
      <c r="S10" s="111"/>
      <c r="T10" s="61" t="e">
        <f>'Totals from field assessment'!#REF!</f>
        <v>#REF!</v>
      </c>
      <c r="U10" s="83" t="e">
        <f>'Totals from field assessment'!#REF!</f>
        <v>#REF!</v>
      </c>
      <c r="V10" s="111"/>
      <c r="W10" s="61" t="e">
        <f>'Totals from field assessment'!#REF!</f>
        <v>#REF!</v>
      </c>
      <c r="X10" s="83" t="e">
        <f>'Totals from field assessment'!#REF!</f>
        <v>#REF!</v>
      </c>
      <c r="Y10" s="111"/>
      <c r="Z10" s="61" t="e">
        <f>'Totals from field assessment'!#REF!</f>
        <v>#REF!</v>
      </c>
      <c r="AA10" s="83" t="e">
        <f>'Totals from field assessment'!#REF!</f>
        <v>#REF!</v>
      </c>
      <c r="AB10" s="111"/>
      <c r="AC10" s="61" t="e">
        <f>'Totals from field assessment'!#REF!</f>
        <v>#REF!</v>
      </c>
      <c r="AD10" s="83" t="e">
        <f>'Totals from field assessment'!#REF!</f>
        <v>#REF!</v>
      </c>
      <c r="AE10" s="111"/>
      <c r="AF10" s="61" t="e">
        <f>'Totals from field assessment'!#REF!</f>
        <v>#REF!</v>
      </c>
      <c r="AG10" s="83" t="e">
        <f>'Totals from field assessment'!#REF!</f>
        <v>#REF!</v>
      </c>
      <c r="AH10" s="111"/>
      <c r="AI10" s="61" t="e">
        <f>'Totals from field assessment'!#REF!</f>
        <v>#REF!</v>
      </c>
      <c r="AJ10" s="83" t="e">
        <f>'Totals from field assessment'!#REF!</f>
        <v>#REF!</v>
      </c>
      <c r="AK10" s="111"/>
      <c r="AL10" s="61" t="e">
        <f>'Totals from field assessment'!#REF!</f>
        <v>#REF!</v>
      </c>
      <c r="AM10" s="83" t="e">
        <f>'Totals from field assessment'!#REF!</f>
        <v>#REF!</v>
      </c>
      <c r="AN10" s="111"/>
      <c r="AO10" s="61" t="e">
        <f>'Totals from field assessment'!#REF!</f>
        <v>#REF!</v>
      </c>
      <c r="AP10" s="83" t="e">
        <f>'Totals from field assessment'!#REF!</f>
        <v>#REF!</v>
      </c>
      <c r="AQ10" s="111"/>
      <c r="AR10" s="61" t="e">
        <f>'Totals from field assessment'!#REF!</f>
        <v>#REF!</v>
      </c>
      <c r="AS10" s="83" t="e">
        <f>'Totals from field assessment'!#REF!</f>
        <v>#REF!</v>
      </c>
      <c r="AT10" s="112"/>
    </row>
    <row r="11" spans="1:48" ht="45" x14ac:dyDescent="0.25">
      <c r="A11" s="163" t="s">
        <v>282</v>
      </c>
      <c r="B11" s="161" t="e">
        <f>'Totals from field assessment'!#REF!</f>
        <v>#REF!</v>
      </c>
      <c r="C11" s="196" t="e">
        <f t="shared" si="0"/>
        <v>#REF!</v>
      </c>
      <c r="D11" s="111"/>
      <c r="E11" s="61" t="e">
        <f>'Totals from field assessment'!#REF!</f>
        <v>#REF!</v>
      </c>
      <c r="F11" s="83" t="e">
        <f>'Totals from field assessment'!#REF!</f>
        <v>#REF!</v>
      </c>
      <c r="G11" s="111"/>
      <c r="H11" s="61" t="e">
        <f>'Totals from field assessment'!#REF!</f>
        <v>#REF!</v>
      </c>
      <c r="I11" s="83" t="e">
        <f>'Totals from field assessment'!#REF!</f>
        <v>#REF!</v>
      </c>
      <c r="J11" s="111"/>
      <c r="K11" s="61" t="e">
        <f>'Totals from field assessment'!#REF!</f>
        <v>#REF!</v>
      </c>
      <c r="L11" s="83" t="e">
        <f>'Totals from field assessment'!#REF!</f>
        <v>#REF!</v>
      </c>
      <c r="M11" s="111"/>
      <c r="N11" s="61" t="e">
        <f>'Totals from field assessment'!#REF!</f>
        <v>#REF!</v>
      </c>
      <c r="O11" s="83" t="e">
        <f>'Totals from field assessment'!#REF!</f>
        <v>#REF!</v>
      </c>
      <c r="P11" s="111"/>
      <c r="Q11" s="61" t="e">
        <f>'Totals from field assessment'!#REF!</f>
        <v>#REF!</v>
      </c>
      <c r="R11" s="83" t="e">
        <f>'Totals from field assessment'!#REF!</f>
        <v>#REF!</v>
      </c>
      <c r="S11" s="111"/>
      <c r="T11" s="61" t="e">
        <f>'Totals from field assessment'!#REF!</f>
        <v>#REF!</v>
      </c>
      <c r="U11" s="83" t="e">
        <f>'Totals from field assessment'!#REF!</f>
        <v>#REF!</v>
      </c>
      <c r="V11" s="111"/>
      <c r="W11" s="61" t="e">
        <f>'Totals from field assessment'!#REF!</f>
        <v>#REF!</v>
      </c>
      <c r="X11" s="83" t="e">
        <f>'Totals from field assessment'!#REF!</f>
        <v>#REF!</v>
      </c>
      <c r="Y11" s="111"/>
      <c r="Z11" s="61" t="e">
        <f>'Totals from field assessment'!#REF!</f>
        <v>#REF!</v>
      </c>
      <c r="AA11" s="83" t="e">
        <f>'Totals from field assessment'!#REF!</f>
        <v>#REF!</v>
      </c>
      <c r="AB11" s="111"/>
      <c r="AC11" s="61" t="e">
        <f>'Totals from field assessment'!#REF!</f>
        <v>#REF!</v>
      </c>
      <c r="AD11" s="83" t="e">
        <f>'Totals from field assessment'!#REF!</f>
        <v>#REF!</v>
      </c>
      <c r="AE11" s="111"/>
      <c r="AF11" s="61" t="e">
        <f>'Totals from field assessment'!#REF!</f>
        <v>#REF!</v>
      </c>
      <c r="AG11" s="83" t="e">
        <f>'Totals from field assessment'!#REF!</f>
        <v>#REF!</v>
      </c>
      <c r="AH11" s="111"/>
      <c r="AI11" s="61" t="e">
        <f>'Totals from field assessment'!#REF!</f>
        <v>#REF!</v>
      </c>
      <c r="AJ11" s="83" t="e">
        <f>'Totals from field assessment'!#REF!</f>
        <v>#REF!</v>
      </c>
      <c r="AK11" s="111"/>
      <c r="AL11" s="61" t="e">
        <f>'Totals from field assessment'!#REF!</f>
        <v>#REF!</v>
      </c>
      <c r="AM11" s="83" t="e">
        <f>'Totals from field assessment'!#REF!</f>
        <v>#REF!</v>
      </c>
      <c r="AN11" s="111"/>
      <c r="AO11" s="61" t="e">
        <f>'Totals from field assessment'!#REF!</f>
        <v>#REF!</v>
      </c>
      <c r="AP11" s="83" t="e">
        <f>'Totals from field assessment'!#REF!</f>
        <v>#REF!</v>
      </c>
      <c r="AQ11" s="111"/>
      <c r="AR11" s="61" t="e">
        <f>'Totals from field assessment'!#REF!</f>
        <v>#REF!</v>
      </c>
      <c r="AS11" s="83" t="e">
        <f>'Totals from field assessment'!#REF!</f>
        <v>#REF!</v>
      </c>
      <c r="AT11" s="112"/>
    </row>
    <row r="12" spans="1:48" ht="64.5" customHeight="1" x14ac:dyDescent="0.25">
      <c r="A12" s="163" t="s">
        <v>294</v>
      </c>
      <c r="B12" s="161" t="e">
        <f>'Totals from field assessment'!#REF!</f>
        <v>#REF!</v>
      </c>
      <c r="C12" s="196" t="e">
        <f t="shared" si="0"/>
        <v>#REF!</v>
      </c>
      <c r="D12" s="111"/>
      <c r="E12" s="61" t="e">
        <f>'Totals from field assessment'!#REF!</f>
        <v>#REF!</v>
      </c>
      <c r="F12" s="83" t="e">
        <f>'Totals from field assessment'!#REF!</f>
        <v>#REF!</v>
      </c>
      <c r="G12" s="111"/>
      <c r="H12" s="61" t="e">
        <f>'Totals from field assessment'!#REF!</f>
        <v>#REF!</v>
      </c>
      <c r="I12" s="83" t="e">
        <f>'Totals from field assessment'!#REF!</f>
        <v>#REF!</v>
      </c>
      <c r="J12" s="111"/>
      <c r="K12" s="61" t="e">
        <f>'Totals from field assessment'!#REF!</f>
        <v>#REF!</v>
      </c>
      <c r="L12" s="83" t="e">
        <f>'Totals from field assessment'!#REF!</f>
        <v>#REF!</v>
      </c>
      <c r="M12" s="111"/>
      <c r="N12" s="61" t="e">
        <f>'Totals from field assessment'!#REF!</f>
        <v>#REF!</v>
      </c>
      <c r="O12" s="83" t="e">
        <f>'Totals from field assessment'!#REF!</f>
        <v>#REF!</v>
      </c>
      <c r="P12" s="111"/>
      <c r="Q12" s="61" t="e">
        <f>'Totals from field assessment'!#REF!</f>
        <v>#REF!</v>
      </c>
      <c r="R12" s="83" t="e">
        <f>'Totals from field assessment'!#REF!</f>
        <v>#REF!</v>
      </c>
      <c r="S12" s="111"/>
      <c r="T12" s="61" t="e">
        <f>'Totals from field assessment'!#REF!</f>
        <v>#REF!</v>
      </c>
      <c r="U12" s="83" t="e">
        <f>'Totals from field assessment'!#REF!</f>
        <v>#REF!</v>
      </c>
      <c r="V12" s="111"/>
      <c r="W12" s="61" t="e">
        <f>'Totals from field assessment'!#REF!</f>
        <v>#REF!</v>
      </c>
      <c r="X12" s="83" t="e">
        <f>'Totals from field assessment'!#REF!</f>
        <v>#REF!</v>
      </c>
      <c r="Y12" s="111"/>
      <c r="Z12" s="61" t="e">
        <f>'Totals from field assessment'!#REF!</f>
        <v>#REF!</v>
      </c>
      <c r="AA12" s="83" t="e">
        <f>'Totals from field assessment'!#REF!</f>
        <v>#REF!</v>
      </c>
      <c r="AB12" s="111"/>
      <c r="AC12" s="61" t="e">
        <f>'Totals from field assessment'!#REF!</f>
        <v>#REF!</v>
      </c>
      <c r="AD12" s="83" t="e">
        <f>'Totals from field assessment'!#REF!</f>
        <v>#REF!</v>
      </c>
      <c r="AE12" s="111"/>
      <c r="AF12" s="61" t="e">
        <f>'Totals from field assessment'!#REF!</f>
        <v>#REF!</v>
      </c>
      <c r="AG12" s="83" t="e">
        <f>'Totals from field assessment'!#REF!</f>
        <v>#REF!</v>
      </c>
      <c r="AH12" s="111"/>
      <c r="AI12" s="61" t="e">
        <f>'Totals from field assessment'!#REF!</f>
        <v>#REF!</v>
      </c>
      <c r="AJ12" s="83" t="e">
        <f>'Totals from field assessment'!#REF!</f>
        <v>#REF!</v>
      </c>
      <c r="AK12" s="111"/>
      <c r="AL12" s="61" t="e">
        <f>'Totals from field assessment'!#REF!</f>
        <v>#REF!</v>
      </c>
      <c r="AM12" s="83" t="e">
        <f>'Totals from field assessment'!#REF!</f>
        <v>#REF!</v>
      </c>
      <c r="AN12" s="111"/>
      <c r="AO12" s="61" t="e">
        <f>'Totals from field assessment'!#REF!</f>
        <v>#REF!</v>
      </c>
      <c r="AP12" s="83" t="e">
        <f>'Totals from field assessment'!#REF!</f>
        <v>#REF!</v>
      </c>
      <c r="AQ12" s="111"/>
      <c r="AR12" s="61" t="e">
        <f>'Totals from field assessment'!#REF!</f>
        <v>#REF!</v>
      </c>
      <c r="AS12" s="83" t="e">
        <f>'Totals from field assessment'!#REF!</f>
        <v>#REF!</v>
      </c>
      <c r="AT12" s="112"/>
    </row>
    <row r="13" spans="1:48" ht="60" x14ac:dyDescent="0.25">
      <c r="A13" s="163" t="s">
        <v>283</v>
      </c>
      <c r="B13" s="161" t="e">
        <f>'Totals from field assessment'!#REF!</f>
        <v>#REF!</v>
      </c>
      <c r="C13" s="196" t="e">
        <f t="shared" si="0"/>
        <v>#REF!</v>
      </c>
      <c r="D13" s="111"/>
      <c r="E13" s="61" t="e">
        <f>'Totals from field assessment'!#REF!</f>
        <v>#REF!</v>
      </c>
      <c r="F13" s="83" t="e">
        <f>'Totals from field assessment'!#REF!</f>
        <v>#REF!</v>
      </c>
      <c r="G13" s="111"/>
      <c r="H13" s="61" t="e">
        <f>'Totals from field assessment'!#REF!</f>
        <v>#REF!</v>
      </c>
      <c r="I13" s="83" t="e">
        <f>'Totals from field assessment'!#REF!</f>
        <v>#REF!</v>
      </c>
      <c r="J13" s="111"/>
      <c r="K13" s="61" t="e">
        <f>'Totals from field assessment'!#REF!</f>
        <v>#REF!</v>
      </c>
      <c r="L13" s="83" t="e">
        <f>'Totals from field assessment'!#REF!</f>
        <v>#REF!</v>
      </c>
      <c r="M13" s="111"/>
      <c r="N13" s="61" t="e">
        <f>'Totals from field assessment'!#REF!</f>
        <v>#REF!</v>
      </c>
      <c r="O13" s="83" t="e">
        <f>'Totals from field assessment'!#REF!</f>
        <v>#REF!</v>
      </c>
      <c r="P13" s="111"/>
      <c r="Q13" s="61" t="e">
        <f>'Totals from field assessment'!#REF!</f>
        <v>#REF!</v>
      </c>
      <c r="R13" s="83" t="e">
        <f>'Totals from field assessment'!#REF!</f>
        <v>#REF!</v>
      </c>
      <c r="S13" s="111"/>
      <c r="T13" s="61" t="e">
        <f>'Totals from field assessment'!#REF!</f>
        <v>#REF!</v>
      </c>
      <c r="U13" s="83" t="e">
        <f>'Totals from field assessment'!#REF!</f>
        <v>#REF!</v>
      </c>
      <c r="V13" s="111"/>
      <c r="W13" s="61" t="e">
        <f>'Totals from field assessment'!#REF!</f>
        <v>#REF!</v>
      </c>
      <c r="X13" s="83" t="e">
        <f>'Totals from field assessment'!#REF!</f>
        <v>#REF!</v>
      </c>
      <c r="Y13" s="111"/>
      <c r="Z13" s="61" t="e">
        <f>'Totals from field assessment'!#REF!</f>
        <v>#REF!</v>
      </c>
      <c r="AA13" s="83" t="e">
        <f>'Totals from field assessment'!#REF!</f>
        <v>#REF!</v>
      </c>
      <c r="AB13" s="111"/>
      <c r="AC13" s="61" t="e">
        <f>'Totals from field assessment'!#REF!</f>
        <v>#REF!</v>
      </c>
      <c r="AD13" s="83" t="e">
        <f>'Totals from field assessment'!#REF!</f>
        <v>#REF!</v>
      </c>
      <c r="AE13" s="111"/>
      <c r="AF13" s="61" t="e">
        <f>'Totals from field assessment'!#REF!</f>
        <v>#REF!</v>
      </c>
      <c r="AG13" s="83" t="e">
        <f>'Totals from field assessment'!#REF!</f>
        <v>#REF!</v>
      </c>
      <c r="AH13" s="111"/>
      <c r="AI13" s="61" t="e">
        <f>'Totals from field assessment'!#REF!</f>
        <v>#REF!</v>
      </c>
      <c r="AJ13" s="83" t="e">
        <f>'Totals from field assessment'!#REF!</f>
        <v>#REF!</v>
      </c>
      <c r="AK13" s="111"/>
      <c r="AL13" s="61" t="e">
        <f>'Totals from field assessment'!#REF!</f>
        <v>#REF!</v>
      </c>
      <c r="AM13" s="83" t="e">
        <f>'Totals from field assessment'!#REF!</f>
        <v>#REF!</v>
      </c>
      <c r="AN13" s="111"/>
      <c r="AO13" s="61" t="e">
        <f>'Totals from field assessment'!#REF!</f>
        <v>#REF!</v>
      </c>
      <c r="AP13" s="83" t="e">
        <f>'Totals from field assessment'!#REF!</f>
        <v>#REF!</v>
      </c>
      <c r="AQ13" s="111"/>
      <c r="AR13" s="61" t="e">
        <f>'Totals from field assessment'!#REF!</f>
        <v>#REF!</v>
      </c>
      <c r="AS13" s="83" t="e">
        <f>'Totals from field assessment'!#REF!</f>
        <v>#REF!</v>
      </c>
      <c r="AT13" s="112"/>
    </row>
    <row r="14" spans="1:48" ht="60" x14ac:dyDescent="0.25">
      <c r="A14" s="163" t="s">
        <v>284</v>
      </c>
      <c r="B14" s="161" t="e">
        <f>'Totals from field assessment'!#REF!</f>
        <v>#REF!</v>
      </c>
      <c r="C14" s="196" t="e">
        <f t="shared" si="0"/>
        <v>#REF!</v>
      </c>
      <c r="D14" s="111"/>
      <c r="E14" s="61" t="e">
        <f>'Totals from field assessment'!#REF!</f>
        <v>#REF!</v>
      </c>
      <c r="F14" s="83" t="e">
        <f>'Totals from field assessment'!#REF!</f>
        <v>#REF!</v>
      </c>
      <c r="G14" s="111"/>
      <c r="H14" s="61" t="e">
        <f>'Totals from field assessment'!#REF!</f>
        <v>#REF!</v>
      </c>
      <c r="I14" s="83" t="e">
        <f>'Totals from field assessment'!#REF!</f>
        <v>#REF!</v>
      </c>
      <c r="J14" s="111"/>
      <c r="K14" s="61" t="e">
        <f>'Totals from field assessment'!#REF!</f>
        <v>#REF!</v>
      </c>
      <c r="L14" s="83" t="e">
        <f>'Totals from field assessment'!#REF!</f>
        <v>#REF!</v>
      </c>
      <c r="M14" s="111"/>
      <c r="N14" s="61" t="e">
        <f>'Totals from field assessment'!#REF!</f>
        <v>#REF!</v>
      </c>
      <c r="O14" s="83" t="e">
        <f>'Totals from field assessment'!#REF!</f>
        <v>#REF!</v>
      </c>
      <c r="P14" s="111"/>
      <c r="Q14" s="61" t="e">
        <f>'Totals from field assessment'!#REF!</f>
        <v>#REF!</v>
      </c>
      <c r="R14" s="83" t="e">
        <f>'Totals from field assessment'!#REF!</f>
        <v>#REF!</v>
      </c>
      <c r="S14" s="111"/>
      <c r="T14" s="61" t="e">
        <f>'Totals from field assessment'!#REF!</f>
        <v>#REF!</v>
      </c>
      <c r="U14" s="83" t="e">
        <f>'Totals from field assessment'!#REF!</f>
        <v>#REF!</v>
      </c>
      <c r="V14" s="111"/>
      <c r="W14" s="61" t="e">
        <f>'Totals from field assessment'!#REF!</f>
        <v>#REF!</v>
      </c>
      <c r="X14" s="83" t="e">
        <f>'Totals from field assessment'!#REF!</f>
        <v>#REF!</v>
      </c>
      <c r="Y14" s="111"/>
      <c r="Z14" s="61" t="e">
        <f>'Totals from field assessment'!#REF!</f>
        <v>#REF!</v>
      </c>
      <c r="AA14" s="83" t="e">
        <f>'Totals from field assessment'!#REF!</f>
        <v>#REF!</v>
      </c>
      <c r="AB14" s="111"/>
      <c r="AC14" s="61" t="e">
        <f>'Totals from field assessment'!#REF!</f>
        <v>#REF!</v>
      </c>
      <c r="AD14" s="83" t="e">
        <f>'Totals from field assessment'!#REF!</f>
        <v>#REF!</v>
      </c>
      <c r="AE14" s="111"/>
      <c r="AF14" s="61" t="e">
        <f>'Totals from field assessment'!#REF!</f>
        <v>#REF!</v>
      </c>
      <c r="AG14" s="83" t="e">
        <f>'Totals from field assessment'!#REF!</f>
        <v>#REF!</v>
      </c>
      <c r="AH14" s="111"/>
      <c r="AI14" s="61" t="e">
        <f>'Totals from field assessment'!#REF!</f>
        <v>#REF!</v>
      </c>
      <c r="AJ14" s="83" t="e">
        <f>'Totals from field assessment'!#REF!</f>
        <v>#REF!</v>
      </c>
      <c r="AK14" s="111"/>
      <c r="AL14" s="61" t="e">
        <f>'Totals from field assessment'!#REF!</f>
        <v>#REF!</v>
      </c>
      <c r="AM14" s="83" t="e">
        <f>'Totals from field assessment'!#REF!</f>
        <v>#REF!</v>
      </c>
      <c r="AN14" s="111"/>
      <c r="AO14" s="61" t="e">
        <f>'Totals from field assessment'!#REF!</f>
        <v>#REF!</v>
      </c>
      <c r="AP14" s="83" t="e">
        <f>'Totals from field assessment'!#REF!</f>
        <v>#REF!</v>
      </c>
      <c r="AQ14" s="111"/>
      <c r="AR14" s="61" t="e">
        <f>'Totals from field assessment'!#REF!</f>
        <v>#REF!</v>
      </c>
      <c r="AS14" s="83" t="e">
        <f>'Totals from field assessment'!#REF!</f>
        <v>#REF!</v>
      </c>
      <c r="AT14" s="112"/>
      <c r="AU14" s="159"/>
    </row>
    <row r="15" spans="1:48" ht="60" x14ac:dyDescent="0.25">
      <c r="A15" s="163" t="s">
        <v>285</v>
      </c>
      <c r="B15" s="161" t="e">
        <f>'Totals from field assessment'!#REF!</f>
        <v>#REF!</v>
      </c>
      <c r="C15" s="196" t="e">
        <f t="shared" si="0"/>
        <v>#REF!</v>
      </c>
      <c r="D15" s="111"/>
      <c r="E15" s="61" t="e">
        <f>'Totals from field assessment'!#REF!</f>
        <v>#REF!</v>
      </c>
      <c r="F15" s="83" t="e">
        <f>'Totals from field assessment'!#REF!</f>
        <v>#REF!</v>
      </c>
      <c r="G15" s="111"/>
      <c r="H15" s="61" t="e">
        <f>'Totals from field assessment'!#REF!</f>
        <v>#REF!</v>
      </c>
      <c r="I15" s="83" t="e">
        <f>'Totals from field assessment'!#REF!</f>
        <v>#REF!</v>
      </c>
      <c r="J15" s="111"/>
      <c r="K15" s="61" t="e">
        <f>'Totals from field assessment'!#REF!</f>
        <v>#REF!</v>
      </c>
      <c r="L15" s="83" t="e">
        <f>'Totals from field assessment'!#REF!</f>
        <v>#REF!</v>
      </c>
      <c r="M15" s="111"/>
      <c r="N15" s="61" t="e">
        <f>'Totals from field assessment'!#REF!</f>
        <v>#REF!</v>
      </c>
      <c r="O15" s="83" t="e">
        <f>'Totals from field assessment'!#REF!</f>
        <v>#REF!</v>
      </c>
      <c r="P15" s="111"/>
      <c r="Q15" s="61" t="e">
        <f>'Totals from field assessment'!#REF!</f>
        <v>#REF!</v>
      </c>
      <c r="R15" s="83" t="e">
        <f>'Totals from field assessment'!#REF!</f>
        <v>#REF!</v>
      </c>
      <c r="S15" s="111"/>
      <c r="T15" s="61" t="e">
        <f>'Totals from field assessment'!#REF!</f>
        <v>#REF!</v>
      </c>
      <c r="U15" s="83" t="e">
        <f>'Totals from field assessment'!#REF!</f>
        <v>#REF!</v>
      </c>
      <c r="V15" s="111"/>
      <c r="W15" s="61" t="e">
        <f>'Totals from field assessment'!#REF!</f>
        <v>#REF!</v>
      </c>
      <c r="X15" s="83" t="e">
        <f>'Totals from field assessment'!#REF!</f>
        <v>#REF!</v>
      </c>
      <c r="Y15" s="111"/>
      <c r="Z15" s="61" t="e">
        <f>'Totals from field assessment'!#REF!</f>
        <v>#REF!</v>
      </c>
      <c r="AA15" s="83" t="e">
        <f>'Totals from field assessment'!#REF!</f>
        <v>#REF!</v>
      </c>
      <c r="AB15" s="111"/>
      <c r="AC15" s="61" t="e">
        <f>'Totals from field assessment'!#REF!</f>
        <v>#REF!</v>
      </c>
      <c r="AD15" s="83" t="e">
        <f>'Totals from field assessment'!#REF!</f>
        <v>#REF!</v>
      </c>
      <c r="AE15" s="111"/>
      <c r="AF15" s="61" t="e">
        <f>'Totals from field assessment'!#REF!</f>
        <v>#REF!</v>
      </c>
      <c r="AG15" s="83" t="e">
        <f>'Totals from field assessment'!#REF!</f>
        <v>#REF!</v>
      </c>
      <c r="AH15" s="111"/>
      <c r="AI15" s="61" t="e">
        <f>'Totals from field assessment'!#REF!</f>
        <v>#REF!</v>
      </c>
      <c r="AJ15" s="83" t="e">
        <f>'Totals from field assessment'!#REF!</f>
        <v>#REF!</v>
      </c>
      <c r="AK15" s="111"/>
      <c r="AL15" s="61" t="e">
        <f>'Totals from field assessment'!#REF!</f>
        <v>#REF!</v>
      </c>
      <c r="AM15" s="83" t="e">
        <f>'Totals from field assessment'!#REF!</f>
        <v>#REF!</v>
      </c>
      <c r="AN15" s="111"/>
      <c r="AO15" s="61" t="e">
        <f>'Totals from field assessment'!#REF!</f>
        <v>#REF!</v>
      </c>
      <c r="AP15" s="83" t="e">
        <f>'Totals from field assessment'!#REF!</f>
        <v>#REF!</v>
      </c>
      <c r="AQ15" s="111"/>
      <c r="AR15" s="61" t="e">
        <f>'Totals from field assessment'!#REF!</f>
        <v>#REF!</v>
      </c>
      <c r="AS15" s="83" t="e">
        <f>'Totals from field assessment'!#REF!</f>
        <v>#REF!</v>
      </c>
      <c r="AT15" s="112"/>
      <c r="AU15" s="159"/>
    </row>
    <row r="16" spans="1:48" ht="30" x14ac:dyDescent="0.25">
      <c r="A16" s="163" t="s">
        <v>286</v>
      </c>
      <c r="B16" s="161" t="e">
        <f>'Totals from field assessment'!#REF!</f>
        <v>#REF!</v>
      </c>
      <c r="C16" s="196" t="e">
        <f t="shared" si="0"/>
        <v>#REF!</v>
      </c>
      <c r="D16" s="111"/>
      <c r="E16" s="61" t="e">
        <f>'Totals from field assessment'!#REF!</f>
        <v>#REF!</v>
      </c>
      <c r="F16" s="83" t="e">
        <f>'Totals from field assessment'!#REF!</f>
        <v>#REF!</v>
      </c>
      <c r="G16" s="111"/>
      <c r="H16" s="61" t="e">
        <f>'Totals from field assessment'!#REF!</f>
        <v>#REF!</v>
      </c>
      <c r="I16" s="83" t="e">
        <f>'Totals from field assessment'!#REF!</f>
        <v>#REF!</v>
      </c>
      <c r="J16" s="111"/>
      <c r="K16" s="61" t="e">
        <f>'Totals from field assessment'!#REF!</f>
        <v>#REF!</v>
      </c>
      <c r="L16" s="83" t="e">
        <f>'Totals from field assessment'!#REF!</f>
        <v>#REF!</v>
      </c>
      <c r="M16" s="111"/>
      <c r="N16" s="61" t="e">
        <f>'Totals from field assessment'!#REF!</f>
        <v>#REF!</v>
      </c>
      <c r="O16" s="83" t="e">
        <f>'Totals from field assessment'!#REF!</f>
        <v>#REF!</v>
      </c>
      <c r="P16" s="111"/>
      <c r="Q16" s="61" t="e">
        <f>'Totals from field assessment'!#REF!</f>
        <v>#REF!</v>
      </c>
      <c r="R16" s="83" t="e">
        <f>'Totals from field assessment'!#REF!</f>
        <v>#REF!</v>
      </c>
      <c r="S16" s="111"/>
      <c r="T16" s="61" t="e">
        <f>'Totals from field assessment'!#REF!</f>
        <v>#REF!</v>
      </c>
      <c r="U16" s="83" t="e">
        <f>'Totals from field assessment'!#REF!</f>
        <v>#REF!</v>
      </c>
      <c r="V16" s="111"/>
      <c r="W16" s="61" t="e">
        <f>'Totals from field assessment'!#REF!</f>
        <v>#REF!</v>
      </c>
      <c r="X16" s="83" t="e">
        <f>'Totals from field assessment'!#REF!</f>
        <v>#REF!</v>
      </c>
      <c r="Y16" s="111"/>
      <c r="Z16" s="61" t="e">
        <f>'Totals from field assessment'!#REF!</f>
        <v>#REF!</v>
      </c>
      <c r="AA16" s="83" t="e">
        <f>'Totals from field assessment'!#REF!</f>
        <v>#REF!</v>
      </c>
      <c r="AB16" s="111"/>
      <c r="AC16" s="61" t="e">
        <f>'Totals from field assessment'!#REF!</f>
        <v>#REF!</v>
      </c>
      <c r="AD16" s="83" t="e">
        <f>'Totals from field assessment'!#REF!</f>
        <v>#REF!</v>
      </c>
      <c r="AE16" s="111"/>
      <c r="AF16" s="61" t="e">
        <f>'Totals from field assessment'!#REF!</f>
        <v>#REF!</v>
      </c>
      <c r="AG16" s="83" t="e">
        <f>'Totals from field assessment'!#REF!</f>
        <v>#REF!</v>
      </c>
      <c r="AH16" s="111"/>
      <c r="AI16" s="61" t="e">
        <f>'Totals from field assessment'!#REF!</f>
        <v>#REF!</v>
      </c>
      <c r="AJ16" s="83" t="e">
        <f>'Totals from field assessment'!#REF!</f>
        <v>#REF!</v>
      </c>
      <c r="AK16" s="111"/>
      <c r="AL16" s="61" t="e">
        <f>'Totals from field assessment'!#REF!</f>
        <v>#REF!</v>
      </c>
      <c r="AM16" s="83" t="e">
        <f>'Totals from field assessment'!#REF!</f>
        <v>#REF!</v>
      </c>
      <c r="AN16" s="111"/>
      <c r="AO16" s="61" t="e">
        <f>'Totals from field assessment'!#REF!</f>
        <v>#REF!</v>
      </c>
      <c r="AP16" s="83" t="e">
        <f>'Totals from field assessment'!#REF!</f>
        <v>#REF!</v>
      </c>
      <c r="AQ16" s="111"/>
      <c r="AR16" s="61" t="e">
        <f>'Totals from field assessment'!#REF!</f>
        <v>#REF!</v>
      </c>
      <c r="AS16" s="83" t="e">
        <f>'Totals from field assessment'!#REF!</f>
        <v>#REF!</v>
      </c>
      <c r="AT16" s="112"/>
      <c r="AU16" s="159"/>
    </row>
    <row r="17" spans="1:47" ht="45" x14ac:dyDescent="0.25">
      <c r="A17" s="163" t="s">
        <v>287</v>
      </c>
      <c r="B17" s="161" t="e">
        <f>'Totals from field assessment'!#REF!</f>
        <v>#REF!</v>
      </c>
      <c r="C17" s="196" t="e">
        <f t="shared" si="0"/>
        <v>#REF!</v>
      </c>
      <c r="D17" s="111"/>
      <c r="E17" s="61" t="e">
        <f>'Totals from field assessment'!#REF!</f>
        <v>#REF!</v>
      </c>
      <c r="F17" s="83" t="e">
        <f>'Totals from field assessment'!#REF!</f>
        <v>#REF!</v>
      </c>
      <c r="G17" s="111"/>
      <c r="H17" s="61" t="e">
        <f>'Totals from field assessment'!#REF!</f>
        <v>#REF!</v>
      </c>
      <c r="I17" s="83" t="e">
        <f>'Totals from field assessment'!#REF!</f>
        <v>#REF!</v>
      </c>
      <c r="J17" s="111"/>
      <c r="K17" s="61" t="e">
        <f>'Totals from field assessment'!#REF!</f>
        <v>#REF!</v>
      </c>
      <c r="L17" s="83" t="e">
        <f>'Totals from field assessment'!#REF!</f>
        <v>#REF!</v>
      </c>
      <c r="M17" s="111"/>
      <c r="N17" s="61" t="e">
        <f>'Totals from field assessment'!#REF!</f>
        <v>#REF!</v>
      </c>
      <c r="O17" s="83" t="e">
        <f>'Totals from field assessment'!#REF!</f>
        <v>#REF!</v>
      </c>
      <c r="P17" s="111"/>
      <c r="Q17" s="61" t="e">
        <f>'Totals from field assessment'!#REF!</f>
        <v>#REF!</v>
      </c>
      <c r="R17" s="83" t="e">
        <f>'Totals from field assessment'!#REF!</f>
        <v>#REF!</v>
      </c>
      <c r="S17" s="111"/>
      <c r="T17" s="61" t="e">
        <f>'Totals from field assessment'!#REF!</f>
        <v>#REF!</v>
      </c>
      <c r="U17" s="83" t="e">
        <f>'Totals from field assessment'!#REF!</f>
        <v>#REF!</v>
      </c>
      <c r="V17" s="111"/>
      <c r="W17" s="61" t="e">
        <f>'Totals from field assessment'!#REF!</f>
        <v>#REF!</v>
      </c>
      <c r="X17" s="83" t="e">
        <f>'Totals from field assessment'!#REF!</f>
        <v>#REF!</v>
      </c>
      <c r="Y17" s="111"/>
      <c r="Z17" s="61" t="e">
        <f>'Totals from field assessment'!#REF!</f>
        <v>#REF!</v>
      </c>
      <c r="AA17" s="83" t="e">
        <f>'Totals from field assessment'!#REF!</f>
        <v>#REF!</v>
      </c>
      <c r="AB17" s="111"/>
      <c r="AC17" s="61" t="e">
        <f>'Totals from field assessment'!#REF!</f>
        <v>#REF!</v>
      </c>
      <c r="AD17" s="83" t="e">
        <f>'Totals from field assessment'!#REF!</f>
        <v>#REF!</v>
      </c>
      <c r="AE17" s="111"/>
      <c r="AF17" s="61" t="e">
        <f>'Totals from field assessment'!#REF!</f>
        <v>#REF!</v>
      </c>
      <c r="AG17" s="83" t="e">
        <f>'Totals from field assessment'!#REF!</f>
        <v>#REF!</v>
      </c>
      <c r="AH17" s="111"/>
      <c r="AI17" s="61" t="e">
        <f>'Totals from field assessment'!#REF!</f>
        <v>#REF!</v>
      </c>
      <c r="AJ17" s="83" t="e">
        <f>'Totals from field assessment'!#REF!</f>
        <v>#REF!</v>
      </c>
      <c r="AK17" s="111"/>
      <c r="AL17" s="61" t="e">
        <f>'Totals from field assessment'!#REF!</f>
        <v>#REF!</v>
      </c>
      <c r="AM17" s="83" t="e">
        <f>'Totals from field assessment'!#REF!</f>
        <v>#REF!</v>
      </c>
      <c r="AN17" s="111"/>
      <c r="AO17" s="61" t="e">
        <f>'Totals from field assessment'!#REF!</f>
        <v>#REF!</v>
      </c>
      <c r="AP17" s="83" t="e">
        <f>'Totals from field assessment'!#REF!</f>
        <v>#REF!</v>
      </c>
      <c r="AQ17" s="111"/>
      <c r="AR17" s="61" t="e">
        <f>'Totals from field assessment'!#REF!</f>
        <v>#REF!</v>
      </c>
      <c r="AS17" s="83" t="e">
        <f>'Totals from field assessment'!#REF!</f>
        <v>#REF!</v>
      </c>
      <c r="AT17" s="112"/>
      <c r="AU17" s="159"/>
    </row>
    <row r="18" spans="1:47" ht="30" x14ac:dyDescent="0.25">
      <c r="A18" s="163" t="s">
        <v>288</v>
      </c>
      <c r="B18" s="161" t="e">
        <f>'Totals from field assessment'!#REF!</f>
        <v>#REF!</v>
      </c>
      <c r="C18" s="196" t="e">
        <f t="shared" si="0"/>
        <v>#REF!</v>
      </c>
      <c r="D18" s="111"/>
      <c r="E18" s="61" t="e">
        <f>'Totals from field assessment'!#REF!</f>
        <v>#REF!</v>
      </c>
      <c r="F18" s="83" t="e">
        <f>'Totals from field assessment'!#REF!</f>
        <v>#REF!</v>
      </c>
      <c r="G18" s="111"/>
      <c r="H18" s="61" t="e">
        <f>'Totals from field assessment'!#REF!</f>
        <v>#REF!</v>
      </c>
      <c r="I18" s="83" t="e">
        <f>'Totals from field assessment'!#REF!</f>
        <v>#REF!</v>
      </c>
      <c r="J18" s="111"/>
      <c r="K18" s="61" t="e">
        <f>'Totals from field assessment'!#REF!</f>
        <v>#REF!</v>
      </c>
      <c r="L18" s="83" t="e">
        <f>'Totals from field assessment'!#REF!</f>
        <v>#REF!</v>
      </c>
      <c r="M18" s="111"/>
      <c r="N18" s="61" t="e">
        <f>'Totals from field assessment'!#REF!</f>
        <v>#REF!</v>
      </c>
      <c r="O18" s="83" t="e">
        <f>'Totals from field assessment'!#REF!</f>
        <v>#REF!</v>
      </c>
      <c r="P18" s="111"/>
      <c r="Q18" s="61" t="e">
        <f>'Totals from field assessment'!#REF!</f>
        <v>#REF!</v>
      </c>
      <c r="R18" s="83" t="e">
        <f>'Totals from field assessment'!#REF!</f>
        <v>#REF!</v>
      </c>
      <c r="S18" s="111"/>
      <c r="T18" s="61" t="e">
        <f>'Totals from field assessment'!#REF!</f>
        <v>#REF!</v>
      </c>
      <c r="U18" s="83" t="e">
        <f>'Totals from field assessment'!#REF!</f>
        <v>#REF!</v>
      </c>
      <c r="V18" s="111"/>
      <c r="W18" s="61" t="e">
        <f>'Totals from field assessment'!#REF!</f>
        <v>#REF!</v>
      </c>
      <c r="X18" s="83" t="e">
        <f>'Totals from field assessment'!#REF!</f>
        <v>#REF!</v>
      </c>
      <c r="Y18" s="111"/>
      <c r="Z18" s="61" t="e">
        <f>'Totals from field assessment'!#REF!</f>
        <v>#REF!</v>
      </c>
      <c r="AA18" s="83" t="e">
        <f>'Totals from field assessment'!#REF!</f>
        <v>#REF!</v>
      </c>
      <c r="AB18" s="111"/>
      <c r="AC18" s="61" t="e">
        <f>'Totals from field assessment'!#REF!</f>
        <v>#REF!</v>
      </c>
      <c r="AD18" s="83" t="e">
        <f>'Totals from field assessment'!#REF!</f>
        <v>#REF!</v>
      </c>
      <c r="AE18" s="111"/>
      <c r="AF18" s="61" t="e">
        <f>'Totals from field assessment'!#REF!</f>
        <v>#REF!</v>
      </c>
      <c r="AG18" s="83" t="e">
        <f>'Totals from field assessment'!#REF!</f>
        <v>#REF!</v>
      </c>
      <c r="AH18" s="111"/>
      <c r="AI18" s="61" t="e">
        <f>'Totals from field assessment'!#REF!</f>
        <v>#REF!</v>
      </c>
      <c r="AJ18" s="83" t="e">
        <f>'Totals from field assessment'!#REF!</f>
        <v>#REF!</v>
      </c>
      <c r="AK18" s="111"/>
      <c r="AL18" s="61" t="e">
        <f>'Totals from field assessment'!#REF!</f>
        <v>#REF!</v>
      </c>
      <c r="AM18" s="83" t="e">
        <f>'Totals from field assessment'!#REF!</f>
        <v>#REF!</v>
      </c>
      <c r="AN18" s="111"/>
      <c r="AO18" s="61" t="e">
        <f>'Totals from field assessment'!#REF!</f>
        <v>#REF!</v>
      </c>
      <c r="AP18" s="83" t="e">
        <f>'Totals from field assessment'!#REF!</f>
        <v>#REF!</v>
      </c>
      <c r="AQ18" s="111"/>
      <c r="AR18" s="61" t="e">
        <f>'Totals from field assessment'!#REF!</f>
        <v>#REF!</v>
      </c>
      <c r="AS18" s="83" t="e">
        <f>'Totals from field assessment'!#REF!</f>
        <v>#REF!</v>
      </c>
      <c r="AT18" s="112"/>
      <c r="AU18" s="159"/>
    </row>
    <row r="19" spans="1:47" ht="45" x14ac:dyDescent="0.25">
      <c r="A19" s="163" t="s">
        <v>289</v>
      </c>
      <c r="B19" s="161" t="e">
        <f>'Totals from field assessment'!#REF!</f>
        <v>#REF!</v>
      </c>
      <c r="C19" s="196" t="e">
        <f t="shared" si="0"/>
        <v>#REF!</v>
      </c>
      <c r="D19" s="111"/>
      <c r="E19" s="61" t="e">
        <f>'Totals from field assessment'!#REF!</f>
        <v>#REF!</v>
      </c>
      <c r="F19" s="83" t="e">
        <f>'Totals from field assessment'!#REF!</f>
        <v>#REF!</v>
      </c>
      <c r="G19" s="111"/>
      <c r="H19" s="61" t="e">
        <f>'Totals from field assessment'!#REF!</f>
        <v>#REF!</v>
      </c>
      <c r="I19" s="83" t="e">
        <f>'Totals from field assessment'!#REF!</f>
        <v>#REF!</v>
      </c>
      <c r="J19" s="111"/>
      <c r="K19" s="61" t="e">
        <f>'Totals from field assessment'!#REF!</f>
        <v>#REF!</v>
      </c>
      <c r="L19" s="83" t="e">
        <f>'Totals from field assessment'!#REF!</f>
        <v>#REF!</v>
      </c>
      <c r="M19" s="111"/>
      <c r="N19" s="61" t="e">
        <f>'Totals from field assessment'!#REF!</f>
        <v>#REF!</v>
      </c>
      <c r="O19" s="83" t="e">
        <f>'Totals from field assessment'!#REF!</f>
        <v>#REF!</v>
      </c>
      <c r="P19" s="111"/>
      <c r="Q19" s="61" t="e">
        <f>'Totals from field assessment'!#REF!</f>
        <v>#REF!</v>
      </c>
      <c r="R19" s="83" t="e">
        <f>'Totals from field assessment'!#REF!</f>
        <v>#REF!</v>
      </c>
      <c r="S19" s="111"/>
      <c r="T19" s="61" t="e">
        <f>'Totals from field assessment'!#REF!</f>
        <v>#REF!</v>
      </c>
      <c r="U19" s="83" t="e">
        <f>'Totals from field assessment'!#REF!</f>
        <v>#REF!</v>
      </c>
      <c r="V19" s="111"/>
      <c r="W19" s="61" t="e">
        <f>'Totals from field assessment'!#REF!</f>
        <v>#REF!</v>
      </c>
      <c r="X19" s="83" t="e">
        <f>'Totals from field assessment'!#REF!</f>
        <v>#REF!</v>
      </c>
      <c r="Y19" s="111"/>
      <c r="Z19" s="61" t="e">
        <f>'Totals from field assessment'!#REF!</f>
        <v>#REF!</v>
      </c>
      <c r="AA19" s="83" t="e">
        <f>'Totals from field assessment'!#REF!</f>
        <v>#REF!</v>
      </c>
      <c r="AB19" s="111"/>
      <c r="AC19" s="61" t="e">
        <f>'Totals from field assessment'!#REF!</f>
        <v>#REF!</v>
      </c>
      <c r="AD19" s="83" t="e">
        <f>'Totals from field assessment'!#REF!</f>
        <v>#REF!</v>
      </c>
      <c r="AE19" s="111"/>
      <c r="AF19" s="61" t="e">
        <f>'Totals from field assessment'!#REF!</f>
        <v>#REF!</v>
      </c>
      <c r="AG19" s="83" t="e">
        <f>'Totals from field assessment'!#REF!</f>
        <v>#REF!</v>
      </c>
      <c r="AH19" s="111"/>
      <c r="AI19" s="61" t="e">
        <f>'Totals from field assessment'!#REF!</f>
        <v>#REF!</v>
      </c>
      <c r="AJ19" s="83" t="e">
        <f>'Totals from field assessment'!#REF!</f>
        <v>#REF!</v>
      </c>
      <c r="AK19" s="111"/>
      <c r="AL19" s="61" t="e">
        <f>'Totals from field assessment'!#REF!</f>
        <v>#REF!</v>
      </c>
      <c r="AM19" s="83" t="e">
        <f>'Totals from field assessment'!#REF!</f>
        <v>#REF!</v>
      </c>
      <c r="AN19" s="111"/>
      <c r="AO19" s="61" t="e">
        <f>'Totals from field assessment'!#REF!</f>
        <v>#REF!</v>
      </c>
      <c r="AP19" s="83" t="e">
        <f>'Totals from field assessment'!#REF!</f>
        <v>#REF!</v>
      </c>
      <c r="AQ19" s="111"/>
      <c r="AR19" s="61" t="e">
        <f>'Totals from field assessment'!#REF!</f>
        <v>#REF!</v>
      </c>
      <c r="AS19" s="83" t="e">
        <f>'Totals from field assessment'!#REF!</f>
        <v>#REF!</v>
      </c>
      <c r="AT19" s="112"/>
      <c r="AU19" s="159"/>
    </row>
    <row r="20" spans="1:47" ht="45" x14ac:dyDescent="0.25">
      <c r="A20" s="163" t="s">
        <v>290</v>
      </c>
      <c r="B20" s="161" t="e">
        <f>'Totals from field assessment'!#REF!</f>
        <v>#REF!</v>
      </c>
      <c r="C20" s="196" t="e">
        <f t="shared" si="0"/>
        <v>#REF!</v>
      </c>
      <c r="D20" s="111"/>
      <c r="E20" s="61" t="e">
        <f>'Totals from field assessment'!#REF!</f>
        <v>#REF!</v>
      </c>
      <c r="F20" s="83" t="e">
        <f>'Totals from field assessment'!#REF!</f>
        <v>#REF!</v>
      </c>
      <c r="G20" s="111"/>
      <c r="H20" s="61" t="e">
        <f>'Totals from field assessment'!#REF!</f>
        <v>#REF!</v>
      </c>
      <c r="I20" s="83" t="e">
        <f>'Totals from field assessment'!#REF!</f>
        <v>#REF!</v>
      </c>
      <c r="J20" s="111"/>
      <c r="K20" s="61" t="e">
        <f>'Totals from field assessment'!#REF!</f>
        <v>#REF!</v>
      </c>
      <c r="L20" s="83" t="e">
        <f>'Totals from field assessment'!#REF!</f>
        <v>#REF!</v>
      </c>
      <c r="M20" s="111"/>
      <c r="N20" s="61" t="e">
        <f>'Totals from field assessment'!#REF!</f>
        <v>#REF!</v>
      </c>
      <c r="O20" s="83" t="e">
        <f>'Totals from field assessment'!#REF!</f>
        <v>#REF!</v>
      </c>
      <c r="P20" s="111"/>
      <c r="Q20" s="61" t="e">
        <f>'Totals from field assessment'!#REF!</f>
        <v>#REF!</v>
      </c>
      <c r="R20" s="83" t="e">
        <f>'Totals from field assessment'!#REF!</f>
        <v>#REF!</v>
      </c>
      <c r="S20" s="111"/>
      <c r="T20" s="61" t="e">
        <f>'Totals from field assessment'!#REF!</f>
        <v>#REF!</v>
      </c>
      <c r="U20" s="83" t="e">
        <f>'Totals from field assessment'!#REF!</f>
        <v>#REF!</v>
      </c>
      <c r="V20" s="111"/>
      <c r="W20" s="61" t="e">
        <f>'Totals from field assessment'!#REF!</f>
        <v>#REF!</v>
      </c>
      <c r="X20" s="83" t="e">
        <f>'Totals from field assessment'!#REF!</f>
        <v>#REF!</v>
      </c>
      <c r="Y20" s="111"/>
      <c r="Z20" s="61" t="e">
        <f>'Totals from field assessment'!#REF!</f>
        <v>#REF!</v>
      </c>
      <c r="AA20" s="83" t="e">
        <f>'Totals from field assessment'!#REF!</f>
        <v>#REF!</v>
      </c>
      <c r="AB20" s="111"/>
      <c r="AC20" s="61" t="e">
        <f>'Totals from field assessment'!#REF!</f>
        <v>#REF!</v>
      </c>
      <c r="AD20" s="83" t="e">
        <f>'Totals from field assessment'!#REF!</f>
        <v>#REF!</v>
      </c>
      <c r="AE20" s="111"/>
      <c r="AF20" s="61" t="e">
        <f>'Totals from field assessment'!#REF!</f>
        <v>#REF!</v>
      </c>
      <c r="AG20" s="83" t="e">
        <f>'Totals from field assessment'!#REF!</f>
        <v>#REF!</v>
      </c>
      <c r="AH20" s="111"/>
      <c r="AI20" s="61" t="e">
        <f>'Totals from field assessment'!#REF!</f>
        <v>#REF!</v>
      </c>
      <c r="AJ20" s="83" t="e">
        <f>'Totals from field assessment'!#REF!</f>
        <v>#REF!</v>
      </c>
      <c r="AK20" s="111"/>
      <c r="AL20" s="61" t="e">
        <f>'Totals from field assessment'!#REF!</f>
        <v>#REF!</v>
      </c>
      <c r="AM20" s="83" t="e">
        <f>'Totals from field assessment'!#REF!</f>
        <v>#REF!</v>
      </c>
      <c r="AN20" s="111"/>
      <c r="AO20" s="61" t="e">
        <f>'Totals from field assessment'!#REF!</f>
        <v>#REF!</v>
      </c>
      <c r="AP20" s="83" t="e">
        <f>'Totals from field assessment'!#REF!</f>
        <v>#REF!</v>
      </c>
      <c r="AQ20" s="111"/>
      <c r="AR20" s="61" t="e">
        <f>'Totals from field assessment'!#REF!</f>
        <v>#REF!</v>
      </c>
      <c r="AS20" s="83" t="e">
        <f>'Totals from field assessment'!#REF!</f>
        <v>#REF!</v>
      </c>
      <c r="AT20" s="112"/>
      <c r="AU20" s="159"/>
    </row>
    <row r="21" spans="1:47" ht="60" x14ac:dyDescent="0.25">
      <c r="A21" s="163" t="s">
        <v>293</v>
      </c>
      <c r="B21" s="161" t="e">
        <f>'Totals from field assessment'!#REF!</f>
        <v>#REF!</v>
      </c>
      <c r="C21" s="196" t="e">
        <f t="shared" si="0"/>
        <v>#REF!</v>
      </c>
      <c r="D21" s="111"/>
      <c r="E21" s="61" t="e">
        <f>'Totals from field assessment'!#REF!</f>
        <v>#REF!</v>
      </c>
      <c r="F21" s="83" t="e">
        <f>'Totals from field assessment'!#REF!</f>
        <v>#REF!</v>
      </c>
      <c r="G21" s="111"/>
      <c r="H21" s="61" t="e">
        <f>'Totals from field assessment'!#REF!</f>
        <v>#REF!</v>
      </c>
      <c r="I21" s="83" t="e">
        <f>'Totals from field assessment'!#REF!</f>
        <v>#REF!</v>
      </c>
      <c r="J21" s="111"/>
      <c r="K21" s="61" t="e">
        <f>'Totals from field assessment'!#REF!</f>
        <v>#REF!</v>
      </c>
      <c r="L21" s="83" t="e">
        <f>'Totals from field assessment'!#REF!</f>
        <v>#REF!</v>
      </c>
      <c r="M21" s="111"/>
      <c r="N21" s="61" t="e">
        <f>'Totals from field assessment'!#REF!</f>
        <v>#REF!</v>
      </c>
      <c r="O21" s="83" t="e">
        <f>'Totals from field assessment'!#REF!</f>
        <v>#REF!</v>
      </c>
      <c r="P21" s="111"/>
      <c r="Q21" s="61" t="e">
        <f>'Totals from field assessment'!#REF!</f>
        <v>#REF!</v>
      </c>
      <c r="R21" s="83" t="e">
        <f>'Totals from field assessment'!#REF!</f>
        <v>#REF!</v>
      </c>
      <c r="S21" s="111"/>
      <c r="T21" s="61" t="e">
        <f>'Totals from field assessment'!#REF!</f>
        <v>#REF!</v>
      </c>
      <c r="U21" s="83" t="e">
        <f>'Totals from field assessment'!#REF!</f>
        <v>#REF!</v>
      </c>
      <c r="V21" s="111"/>
      <c r="W21" s="61" t="e">
        <f>'Totals from field assessment'!#REF!</f>
        <v>#REF!</v>
      </c>
      <c r="X21" s="83" t="e">
        <f>'Totals from field assessment'!#REF!</f>
        <v>#REF!</v>
      </c>
      <c r="Y21" s="111"/>
      <c r="Z21" s="61" t="e">
        <f>'Totals from field assessment'!#REF!</f>
        <v>#REF!</v>
      </c>
      <c r="AA21" s="83" t="e">
        <f>'Totals from field assessment'!#REF!</f>
        <v>#REF!</v>
      </c>
      <c r="AB21" s="111"/>
      <c r="AC21" s="61" t="e">
        <f>'Totals from field assessment'!#REF!</f>
        <v>#REF!</v>
      </c>
      <c r="AD21" s="83" t="e">
        <f>'Totals from field assessment'!#REF!</f>
        <v>#REF!</v>
      </c>
      <c r="AE21" s="111"/>
      <c r="AF21" s="61" t="e">
        <f>'Totals from field assessment'!#REF!</f>
        <v>#REF!</v>
      </c>
      <c r="AG21" s="83" t="e">
        <f>'Totals from field assessment'!#REF!</f>
        <v>#REF!</v>
      </c>
      <c r="AH21" s="111"/>
      <c r="AI21" s="61" t="e">
        <f>'Totals from field assessment'!#REF!</f>
        <v>#REF!</v>
      </c>
      <c r="AJ21" s="83" t="e">
        <f>'Totals from field assessment'!#REF!</f>
        <v>#REF!</v>
      </c>
      <c r="AK21" s="111"/>
      <c r="AL21" s="61" t="e">
        <f>'Totals from field assessment'!#REF!</f>
        <v>#REF!</v>
      </c>
      <c r="AM21" s="83" t="e">
        <f>'Totals from field assessment'!#REF!</f>
        <v>#REF!</v>
      </c>
      <c r="AN21" s="111"/>
      <c r="AO21" s="61" t="e">
        <f>'Totals from field assessment'!#REF!</f>
        <v>#REF!</v>
      </c>
      <c r="AP21" s="83" t="e">
        <f>'Totals from field assessment'!#REF!</f>
        <v>#REF!</v>
      </c>
      <c r="AQ21" s="111"/>
      <c r="AR21" s="61" t="e">
        <f>'Totals from field assessment'!#REF!</f>
        <v>#REF!</v>
      </c>
      <c r="AS21" s="83" t="e">
        <f>'Totals from field assessment'!#REF!</f>
        <v>#REF!</v>
      </c>
      <c r="AT21" s="112"/>
      <c r="AU21" s="159"/>
    </row>
    <row r="22" spans="1:47" ht="75.75" thickBot="1" x14ac:dyDescent="0.3">
      <c r="A22" s="163" t="s">
        <v>291</v>
      </c>
      <c r="B22" s="161" t="e">
        <f>'Totals from field assessment'!#REF!</f>
        <v>#REF!</v>
      </c>
      <c r="C22" s="196" t="e">
        <f t="shared" si="0"/>
        <v>#REF!</v>
      </c>
      <c r="D22" s="111"/>
      <c r="E22" s="61" t="e">
        <f>'Totals from field assessment'!#REF!</f>
        <v>#REF!</v>
      </c>
      <c r="F22" s="83" t="e">
        <f>'Totals from field assessment'!#REF!</f>
        <v>#REF!</v>
      </c>
      <c r="G22" s="111"/>
      <c r="H22" s="61" t="e">
        <f>'Totals from field assessment'!#REF!</f>
        <v>#REF!</v>
      </c>
      <c r="I22" s="83" t="e">
        <f>'Totals from field assessment'!#REF!</f>
        <v>#REF!</v>
      </c>
      <c r="J22" s="111"/>
      <c r="K22" s="61" t="e">
        <f>'Totals from field assessment'!#REF!</f>
        <v>#REF!</v>
      </c>
      <c r="L22" s="83" t="e">
        <f>'Totals from field assessment'!#REF!</f>
        <v>#REF!</v>
      </c>
      <c r="M22" s="111"/>
      <c r="N22" s="61" t="e">
        <f>'Totals from field assessment'!#REF!</f>
        <v>#REF!</v>
      </c>
      <c r="O22" s="83" t="e">
        <f>'Totals from field assessment'!#REF!</f>
        <v>#REF!</v>
      </c>
      <c r="P22" s="111"/>
      <c r="Q22" s="61" t="e">
        <f>'Totals from field assessment'!#REF!</f>
        <v>#REF!</v>
      </c>
      <c r="R22" s="83" t="e">
        <f>'Totals from field assessment'!#REF!</f>
        <v>#REF!</v>
      </c>
      <c r="S22" s="111"/>
      <c r="T22" s="61" t="e">
        <f>'Totals from field assessment'!#REF!</f>
        <v>#REF!</v>
      </c>
      <c r="U22" s="83" t="e">
        <f>'Totals from field assessment'!#REF!</f>
        <v>#REF!</v>
      </c>
      <c r="V22" s="111"/>
      <c r="W22" s="61" t="e">
        <f>'Totals from field assessment'!#REF!</f>
        <v>#REF!</v>
      </c>
      <c r="X22" s="83" t="e">
        <f>'Totals from field assessment'!#REF!</f>
        <v>#REF!</v>
      </c>
      <c r="Y22" s="111"/>
      <c r="Z22" s="61" t="e">
        <f>'Totals from field assessment'!#REF!</f>
        <v>#REF!</v>
      </c>
      <c r="AA22" s="83" t="e">
        <f>'Totals from field assessment'!#REF!</f>
        <v>#REF!</v>
      </c>
      <c r="AB22" s="111"/>
      <c r="AC22" s="61" t="e">
        <f>'Totals from field assessment'!#REF!</f>
        <v>#REF!</v>
      </c>
      <c r="AD22" s="83" t="e">
        <f>'Totals from field assessment'!#REF!</f>
        <v>#REF!</v>
      </c>
      <c r="AE22" s="111"/>
      <c r="AF22" s="61" t="e">
        <f>'Totals from field assessment'!#REF!</f>
        <v>#REF!</v>
      </c>
      <c r="AG22" s="83" t="e">
        <f>'Totals from field assessment'!#REF!</f>
        <v>#REF!</v>
      </c>
      <c r="AH22" s="111"/>
      <c r="AI22" s="61" t="e">
        <f>'Totals from field assessment'!#REF!</f>
        <v>#REF!</v>
      </c>
      <c r="AJ22" s="83" t="e">
        <f>'Totals from field assessment'!#REF!</f>
        <v>#REF!</v>
      </c>
      <c r="AK22" s="111"/>
      <c r="AL22" s="61" t="e">
        <f>'Totals from field assessment'!#REF!</f>
        <v>#REF!</v>
      </c>
      <c r="AM22" s="83" t="e">
        <f>'Totals from field assessment'!#REF!</f>
        <v>#REF!</v>
      </c>
      <c r="AN22" s="111"/>
      <c r="AO22" s="61" t="e">
        <f>'Totals from field assessment'!#REF!</f>
        <v>#REF!</v>
      </c>
      <c r="AP22" s="83" t="e">
        <f>'Totals from field assessment'!#REF!</f>
        <v>#REF!</v>
      </c>
      <c r="AQ22" s="111"/>
      <c r="AR22" s="61" t="e">
        <f>'Totals from field assessment'!#REF!</f>
        <v>#REF!</v>
      </c>
      <c r="AS22" s="83" t="e">
        <f>'Totals from field assessment'!#REF!</f>
        <v>#REF!</v>
      </c>
      <c r="AT22" s="112"/>
      <c r="AU22" s="113">
        <f>SUM(AT4:AT13)</f>
        <v>0</v>
      </c>
    </row>
    <row r="23" spans="1:47" ht="30.75" thickBot="1" x14ac:dyDescent="0.3">
      <c r="A23" s="163" t="s">
        <v>292</v>
      </c>
      <c r="B23" s="161" t="e">
        <f>'Totals from field assessment'!#REF!</f>
        <v>#REF!</v>
      </c>
      <c r="C23" s="196" t="e">
        <f t="shared" si="0"/>
        <v>#REF!</v>
      </c>
      <c r="D23" s="111"/>
      <c r="E23" s="61" t="e">
        <f>'Totals from field assessment'!#REF!</f>
        <v>#REF!</v>
      </c>
      <c r="F23" s="83" t="e">
        <f>'Totals from field assessment'!#REF!</f>
        <v>#REF!</v>
      </c>
      <c r="G23" s="111"/>
      <c r="H23" s="61" t="e">
        <f>'Totals from field assessment'!#REF!</f>
        <v>#REF!</v>
      </c>
      <c r="I23" s="83" t="e">
        <f>'Totals from field assessment'!#REF!</f>
        <v>#REF!</v>
      </c>
      <c r="J23" s="111"/>
      <c r="K23" s="61" t="e">
        <f>'Totals from field assessment'!#REF!</f>
        <v>#REF!</v>
      </c>
      <c r="L23" s="83" t="e">
        <f>'Totals from field assessment'!#REF!</f>
        <v>#REF!</v>
      </c>
      <c r="M23" s="111"/>
      <c r="N23" s="61" t="e">
        <f>'Totals from field assessment'!#REF!</f>
        <v>#REF!</v>
      </c>
      <c r="O23" s="83" t="e">
        <f>'Totals from field assessment'!#REF!</f>
        <v>#REF!</v>
      </c>
      <c r="P23" s="111"/>
      <c r="Q23" s="61" t="e">
        <f>'Totals from field assessment'!#REF!</f>
        <v>#REF!</v>
      </c>
      <c r="R23" s="83" t="e">
        <f>'Totals from field assessment'!#REF!</f>
        <v>#REF!</v>
      </c>
      <c r="S23" s="111"/>
      <c r="T23" s="61" t="e">
        <f>'Totals from field assessment'!#REF!</f>
        <v>#REF!</v>
      </c>
      <c r="U23" s="83" t="e">
        <f>'Totals from field assessment'!#REF!</f>
        <v>#REF!</v>
      </c>
      <c r="V23" s="111"/>
      <c r="W23" s="61" t="e">
        <f>'Totals from field assessment'!#REF!</f>
        <v>#REF!</v>
      </c>
      <c r="X23" s="83" t="e">
        <f>'Totals from field assessment'!#REF!</f>
        <v>#REF!</v>
      </c>
      <c r="Y23" s="111"/>
      <c r="Z23" s="61" t="e">
        <f>'Totals from field assessment'!#REF!</f>
        <v>#REF!</v>
      </c>
      <c r="AA23" s="83" t="e">
        <f>'Totals from field assessment'!#REF!</f>
        <v>#REF!</v>
      </c>
      <c r="AB23" s="111"/>
      <c r="AC23" s="61" t="e">
        <f>'Totals from field assessment'!#REF!</f>
        <v>#REF!</v>
      </c>
      <c r="AD23" s="83" t="e">
        <f>'Totals from field assessment'!#REF!</f>
        <v>#REF!</v>
      </c>
      <c r="AE23" s="111"/>
      <c r="AF23" s="61" t="e">
        <f>'Totals from field assessment'!#REF!</f>
        <v>#REF!</v>
      </c>
      <c r="AG23" s="83" t="e">
        <f>'Totals from field assessment'!#REF!</f>
        <v>#REF!</v>
      </c>
      <c r="AH23" s="111"/>
      <c r="AI23" s="61" t="e">
        <f>'Totals from field assessment'!#REF!</f>
        <v>#REF!</v>
      </c>
      <c r="AJ23" s="83" t="e">
        <f>'Totals from field assessment'!#REF!</f>
        <v>#REF!</v>
      </c>
      <c r="AK23" s="111"/>
      <c r="AL23" s="61" t="e">
        <f>'Totals from field assessment'!#REF!</f>
        <v>#REF!</v>
      </c>
      <c r="AM23" s="83" t="e">
        <f>'Totals from field assessment'!#REF!</f>
        <v>#REF!</v>
      </c>
      <c r="AN23" s="111"/>
      <c r="AO23" s="61" t="e">
        <f>'Totals from field assessment'!#REF!</f>
        <v>#REF!</v>
      </c>
      <c r="AP23" s="83" t="e">
        <f>'Totals from field assessment'!#REF!</f>
        <v>#REF!</v>
      </c>
      <c r="AQ23" s="111"/>
      <c r="AR23" s="61" t="e">
        <f>'Totals from field assessment'!#REF!</f>
        <v>#REF!</v>
      </c>
      <c r="AS23" s="83" t="e">
        <f>'Totals from field assessment'!#REF!</f>
        <v>#REF!</v>
      </c>
      <c r="AT23" s="112"/>
      <c r="AU23" s="160"/>
    </row>
    <row r="24" spans="1:47" ht="15.75" thickBot="1" x14ac:dyDescent="0.3">
      <c r="C24" s="257">
        <v>1</v>
      </c>
      <c r="D24" s="258"/>
      <c r="E24" s="258"/>
      <c r="F24" s="257">
        <v>2</v>
      </c>
      <c r="G24" s="258"/>
      <c r="H24" s="258"/>
      <c r="I24" s="257">
        <v>3</v>
      </c>
      <c r="J24" s="258"/>
      <c r="K24" s="258"/>
      <c r="L24" s="257">
        <v>4</v>
      </c>
      <c r="M24" s="258"/>
      <c r="N24" s="258"/>
      <c r="O24" s="257">
        <v>5</v>
      </c>
      <c r="P24" s="258"/>
      <c r="Q24" s="258"/>
      <c r="R24" s="257">
        <v>6</v>
      </c>
      <c r="S24" s="258"/>
      <c r="T24" s="258"/>
      <c r="U24" s="257">
        <v>7</v>
      </c>
      <c r="V24" s="258"/>
      <c r="W24" s="258"/>
      <c r="X24" s="257">
        <v>8</v>
      </c>
      <c r="Y24" s="258"/>
      <c r="Z24" s="258"/>
      <c r="AA24" s="257">
        <v>9</v>
      </c>
      <c r="AB24" s="258"/>
      <c r="AC24" s="258"/>
      <c r="AD24" s="257">
        <v>10</v>
      </c>
      <c r="AE24" s="258"/>
      <c r="AF24" s="258"/>
      <c r="AG24" s="257">
        <v>11</v>
      </c>
      <c r="AH24" s="258"/>
      <c r="AI24" s="258"/>
      <c r="AJ24" s="257">
        <v>12</v>
      </c>
      <c r="AK24" s="258"/>
      <c r="AL24" s="258"/>
      <c r="AM24" s="257">
        <v>13</v>
      </c>
      <c r="AN24" s="258"/>
      <c r="AO24" s="258"/>
      <c r="AP24" s="257">
        <v>14</v>
      </c>
      <c r="AQ24" s="258"/>
      <c r="AR24" s="258"/>
      <c r="AS24" s="257">
        <v>15</v>
      </c>
      <c r="AT24" s="258"/>
      <c r="AU24" s="259"/>
    </row>
    <row r="25" spans="1:47" ht="15.75" thickBot="1" x14ac:dyDescent="0.3">
      <c r="C25" s="255">
        <f>(10-D22)/10</f>
        <v>1</v>
      </c>
      <c r="D25" s="256"/>
      <c r="E25" s="256"/>
      <c r="F25" s="255" t="e">
        <f t="shared" ref="F25" si="1">(57-(H22)-G22)/(57-(H22))</f>
        <v>#REF!</v>
      </c>
      <c r="G25" s="256"/>
      <c r="H25" s="256"/>
      <c r="I25" s="255" t="e">
        <f t="shared" ref="I25" si="2">(57-(K22)-J22)/(57-(K22))</f>
        <v>#REF!</v>
      </c>
      <c r="J25" s="256"/>
      <c r="K25" s="256"/>
      <c r="L25" s="255" t="e">
        <f t="shared" ref="L25" si="3">(57-(N22)-M22)/(57-(N22))</f>
        <v>#REF!</v>
      </c>
      <c r="M25" s="256"/>
      <c r="N25" s="256"/>
      <c r="O25" s="255" t="e">
        <f t="shared" ref="O25" si="4">(57-(Q22)-P22)/(57-(Q22))</f>
        <v>#REF!</v>
      </c>
      <c r="P25" s="256"/>
      <c r="Q25" s="256"/>
      <c r="R25" s="255" t="e">
        <f t="shared" ref="R25" si="5">(57-(T22)-S22)/(57-(T22))</f>
        <v>#REF!</v>
      </c>
      <c r="S25" s="256"/>
      <c r="T25" s="256"/>
      <c r="U25" s="255" t="e">
        <f t="shared" ref="U25" si="6">(57-(W22)-V22)/(57-(W22))</f>
        <v>#REF!</v>
      </c>
      <c r="V25" s="256"/>
      <c r="W25" s="256"/>
      <c r="X25" s="255" t="e">
        <f t="shared" ref="X25" si="7">(57-(Z22)-Y22)/(57-(Z22))</f>
        <v>#REF!</v>
      </c>
      <c r="Y25" s="256"/>
      <c r="Z25" s="256"/>
      <c r="AA25" s="255" t="e">
        <f t="shared" ref="AA25" si="8">(57-(AC22)-AB22)/(57-(AC22))</f>
        <v>#REF!</v>
      </c>
      <c r="AB25" s="256"/>
      <c r="AC25" s="256"/>
      <c r="AD25" s="255" t="e">
        <f t="shared" ref="AD25" si="9">(57-(AF22)-AE22)/(57-(AF22))</f>
        <v>#REF!</v>
      </c>
      <c r="AE25" s="256"/>
      <c r="AF25" s="256"/>
      <c r="AG25" s="255" t="e">
        <f t="shared" ref="AG25" si="10">(57-(AI22)-AH22)/(57-(AI22))</f>
        <v>#REF!</v>
      </c>
      <c r="AH25" s="256"/>
      <c r="AI25" s="256"/>
      <c r="AJ25" s="255" t="e">
        <f t="shared" ref="AJ25" si="11">(57-(AL22)-AK22)/(57-(AL22))</f>
        <v>#REF!</v>
      </c>
      <c r="AK25" s="256"/>
      <c r="AL25" s="256"/>
      <c r="AM25" s="255" t="e">
        <f t="shared" ref="AM25" si="12">(57-(AO22)-AN22)/(57-(AO22))</f>
        <v>#REF!</v>
      </c>
      <c r="AN25" s="256"/>
      <c r="AO25" s="256"/>
      <c r="AP25" s="255" t="e">
        <f t="shared" ref="AP25" si="13">(57-(AR22)-AQ22)/(57-(AR22))</f>
        <v>#REF!</v>
      </c>
      <c r="AQ25" s="256"/>
      <c r="AR25" s="256"/>
      <c r="AS25" s="255">
        <f t="shared" ref="AS25" si="14">(57-(AU22)-AT22)/(57-(AU22))</f>
        <v>1</v>
      </c>
      <c r="AT25" s="256"/>
      <c r="AU25" s="261"/>
    </row>
  </sheetData>
  <mergeCells count="75">
    <mergeCell ref="AR1:AT1"/>
    <mergeCell ref="B1:D1"/>
    <mergeCell ref="E1:G1"/>
    <mergeCell ref="H1:J1"/>
    <mergeCell ref="K1:M1"/>
    <mergeCell ref="N1:P1"/>
    <mergeCell ref="Q1:S1"/>
    <mergeCell ref="T1:V1"/>
    <mergeCell ref="W1:Y1"/>
    <mergeCell ref="Z1:AB1"/>
    <mergeCell ref="AC1:AE1"/>
    <mergeCell ref="AF1:AH1"/>
    <mergeCell ref="AI1:AK1"/>
    <mergeCell ref="AL1:AN1"/>
    <mergeCell ref="AO1:AQ1"/>
    <mergeCell ref="AC2:AE2"/>
    <mergeCell ref="AF2:AH2"/>
    <mergeCell ref="AI2:AK2"/>
    <mergeCell ref="B2:D2"/>
    <mergeCell ref="E2:G2"/>
    <mergeCell ref="H2:J2"/>
    <mergeCell ref="K2:M2"/>
    <mergeCell ref="N2:P2"/>
    <mergeCell ref="Q2:S2"/>
    <mergeCell ref="T3:V3"/>
    <mergeCell ref="T2:V2"/>
    <mergeCell ref="W2:Y2"/>
    <mergeCell ref="Z2:AB2"/>
    <mergeCell ref="W3:Y3"/>
    <mergeCell ref="Z3:AB3"/>
    <mergeCell ref="E3:G3"/>
    <mergeCell ref="H3:J3"/>
    <mergeCell ref="K3:M3"/>
    <mergeCell ref="N3:P3"/>
    <mergeCell ref="Q3:S3"/>
    <mergeCell ref="AL2:AN2"/>
    <mergeCell ref="AO2:AQ2"/>
    <mergeCell ref="AR2:AT2"/>
    <mergeCell ref="AO3:AQ3"/>
    <mergeCell ref="AR3:AT3"/>
    <mergeCell ref="AC3:AE3"/>
    <mergeCell ref="AF3:AH3"/>
    <mergeCell ref="AP24:AR24"/>
    <mergeCell ref="AS24:AU24"/>
    <mergeCell ref="C24:E24"/>
    <mergeCell ref="F24:H24"/>
    <mergeCell ref="I24:K24"/>
    <mergeCell ref="L24:N24"/>
    <mergeCell ref="O24:Q24"/>
    <mergeCell ref="R24:T24"/>
    <mergeCell ref="U24:W24"/>
    <mergeCell ref="X24:Z24"/>
    <mergeCell ref="AA24:AC24"/>
    <mergeCell ref="AI3:AK3"/>
    <mergeCell ref="AL3:AN3"/>
    <mergeCell ref="B3:D3"/>
    <mergeCell ref="R25:T25"/>
    <mergeCell ref="AD24:AF24"/>
    <mergeCell ref="AG24:AI24"/>
    <mergeCell ref="AJ24:AL24"/>
    <mergeCell ref="AM24:AO24"/>
    <mergeCell ref="AM25:AO25"/>
    <mergeCell ref="C25:E25"/>
    <mergeCell ref="F25:H25"/>
    <mergeCell ref="I25:K25"/>
    <mergeCell ref="L25:N25"/>
    <mergeCell ref="O25:Q25"/>
    <mergeCell ref="AP25:AR25"/>
    <mergeCell ref="AS25:AU25"/>
    <mergeCell ref="U25:W25"/>
    <mergeCell ref="X25:Z25"/>
    <mergeCell ref="AA25:AC25"/>
    <mergeCell ref="AD25:AF25"/>
    <mergeCell ref="AG25:AI25"/>
    <mergeCell ref="AJ25:AL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5"/>
  <sheetViews>
    <sheetView workbookViewId="0">
      <selection activeCell="B35" sqref="B35"/>
    </sheetView>
  </sheetViews>
  <sheetFormatPr defaultRowHeight="15.2" customHeight="1" x14ac:dyDescent="0.25"/>
  <cols>
    <col min="1" max="1" width="47.28515625" customWidth="1"/>
  </cols>
  <sheetData>
    <row r="1" spans="1:8" ht="83.25" customHeight="1" x14ac:dyDescent="0.25">
      <c r="A1" s="275"/>
      <c r="B1" s="276"/>
      <c r="C1" s="276"/>
      <c r="D1" s="276"/>
      <c r="E1" s="276"/>
      <c r="F1" s="276"/>
      <c r="G1" s="276"/>
      <c r="H1" s="276"/>
    </row>
    <row r="2" spans="1:8" ht="15.75" thickBot="1" x14ac:dyDescent="0.3">
      <c r="A2" s="280"/>
      <c r="B2" s="281"/>
      <c r="C2" s="281"/>
      <c r="D2" s="281"/>
      <c r="E2" s="279" t="s">
        <v>175</v>
      </c>
      <c r="F2" s="279"/>
      <c r="G2" s="279"/>
      <c r="H2" s="279"/>
    </row>
    <row r="3" spans="1:8" ht="15.75" thickBot="1" x14ac:dyDescent="0.3">
      <c r="A3" s="53" t="s">
        <v>6</v>
      </c>
      <c r="B3" s="78" t="s">
        <v>176</v>
      </c>
      <c r="C3" s="94" t="s">
        <v>177</v>
      </c>
      <c r="D3" s="94" t="s">
        <v>7</v>
      </c>
      <c r="E3" s="91"/>
      <c r="F3" s="54" t="s">
        <v>176</v>
      </c>
      <c r="G3" s="55" t="s">
        <v>177</v>
      </c>
      <c r="H3" s="55" t="s">
        <v>7</v>
      </c>
    </row>
    <row r="4" spans="1:8" ht="15.75" thickBot="1" x14ac:dyDescent="0.3">
      <c r="A4" s="70" t="s">
        <v>9</v>
      </c>
      <c r="B4" s="277"/>
      <c r="C4" s="278"/>
      <c r="D4" s="278"/>
      <c r="E4" s="71" t="s">
        <v>9</v>
      </c>
      <c r="F4" s="277"/>
      <c r="G4" s="278"/>
      <c r="H4" s="278"/>
    </row>
    <row r="5" spans="1:8" ht="15.2" customHeight="1" thickBot="1" x14ac:dyDescent="0.3">
      <c r="A5" s="56" t="s">
        <v>201</v>
      </c>
      <c r="B5" s="57">
        <f>'Totals from field assessment'!B12+'Totals from field assessment'!E12+'Totals from field assessment'!H12+'Totals from field assessment'!K12+'Totals from field assessment'!N12+'Totals from field assessment'!Q12+'Totals from field assessment'!T12+'Totals from field assessment'!W12+'Totals from field assessment'!Z12+'Totals from field assessment'!AC12+'Totals from field assessment'!AF12+'Totals from field assessment'!AI12+'Totals from field assessment'!AL12+'Totals from field assessment'!AO12+'Totals from field assessment'!AR12</f>
        <v>4</v>
      </c>
      <c r="C5" s="85">
        <f>'Totals from field assessment'!C12+'Totals from field assessment'!F12+'Totals from field assessment'!I12+'Totals from field assessment'!L12+'Totals from field assessment'!O12+'Totals from field assessment'!R12+'Totals from field assessment'!U12+'Totals from field assessment'!X12+'Totals from field assessment'!AA12+'Totals from field assessment'!AD12+'Totals from field assessment'!AG12+'Totals from field assessment'!AJ12+'Totals from field assessment'!AM12+'Totals from field assessment'!AP12+'Totals from field assessment'!AS12</f>
        <v>2</v>
      </c>
      <c r="D5" s="86">
        <f>'Totals from field assessment'!D12+'Totals from field assessment'!G12+'Totals from field assessment'!J12+'Totals from field assessment'!M12+'Totals from field assessment'!P12+'Totals from field assessment'!S12+'Totals from field assessment'!V12+'Totals from field assessment'!Y12+'Totals from field assessment'!AB12+'Totals from field assessment'!AE12+'Totals from field assessment'!AH12+'Totals from field assessment'!AK12+'Totals from field assessment'!AN12+'Totals from field assessment'!AQ12+'Totals from field assessment'!AT12</f>
        <v>2</v>
      </c>
      <c r="E5" s="92"/>
      <c r="F5" s="58">
        <f>B5/'Totals from field assessment'!$B$4</f>
        <v>4</v>
      </c>
      <c r="G5" s="95">
        <f>C5/'Totals from field assessment'!$B$4</f>
        <v>2</v>
      </c>
      <c r="H5" s="96">
        <f>D5/'Totals from field assessment'!$B$4</f>
        <v>2</v>
      </c>
    </row>
    <row r="6" spans="1:8" ht="15.2" customHeight="1" thickBot="1" x14ac:dyDescent="0.3">
      <c r="A6" s="56" t="s">
        <v>223</v>
      </c>
      <c r="B6" s="57">
        <f>'Totals from field assessment'!B13+'Totals from field assessment'!E13+'Totals from field assessment'!H13+'Totals from field assessment'!K13+'Totals from field assessment'!N13+'Totals from field assessment'!Q13+'Totals from field assessment'!T13+'Totals from field assessment'!W13+'Totals from field assessment'!Z13+'Totals from field assessment'!AC13+'Totals from field assessment'!AF13+'Totals from field assessment'!AI13+'Totals from field assessment'!AL13+'Totals from field assessment'!AO13+'Totals from field assessment'!AR13</f>
        <v>0</v>
      </c>
      <c r="C6" s="85">
        <f>'Totals from field assessment'!C13+'Totals from field assessment'!F13+'Totals from field assessment'!I13+'Totals from field assessment'!L13+'Totals from field assessment'!O13+'Totals from field assessment'!R13+'Totals from field assessment'!U13+'Totals from field assessment'!X13+'Totals from field assessment'!AA13+'Totals from field assessment'!AD13+'Totals from field assessment'!AG13+'Totals from field assessment'!AJ13+'Totals from field assessment'!AM13+'Totals from field assessment'!AP13+'Totals from field assessment'!AS13</f>
        <v>5</v>
      </c>
      <c r="D6" s="86">
        <f>'Totals from field assessment'!D13+'Totals from field assessment'!G13+'Totals from field assessment'!J13+'Totals from field assessment'!M13+'Totals from field assessment'!P13+'Totals from field assessment'!S13+'Totals from field assessment'!V13+'Totals from field assessment'!Y13+'Totals from field assessment'!AB13+'Totals from field assessment'!AE13+'Totals from field assessment'!AH13+'Totals from field assessment'!AK13+'Totals from field assessment'!AN13+'Totals from field assessment'!AQ13+'Totals from field assessment'!AT13</f>
        <v>0</v>
      </c>
      <c r="E6" s="92"/>
      <c r="F6" s="58">
        <f>B6/'Totals from field assessment'!$B$4</f>
        <v>0</v>
      </c>
      <c r="G6" s="95">
        <f>C6/'Totals from field assessment'!$B$4</f>
        <v>5</v>
      </c>
      <c r="H6" s="96">
        <f>D6/'Totals from field assessment'!$B$4</f>
        <v>0</v>
      </c>
    </row>
    <row r="7" spans="1:8" ht="15.2" customHeight="1" thickBot="1" x14ac:dyDescent="0.3">
      <c r="A7" s="7" t="s">
        <v>200</v>
      </c>
      <c r="B7" s="57">
        <f>'Totals from field assessment'!B14+'Totals from field assessment'!E14+'Totals from field assessment'!H14+'Totals from field assessment'!K14+'Totals from field assessment'!N14+'Totals from field assessment'!Q14+'Totals from field assessment'!T14+'Totals from field assessment'!W14+'Totals from field assessment'!Z14+'Totals from field assessment'!AC14+'Totals from field assessment'!AF14+'Totals from field assessment'!AI14+'Totals from field assessment'!AL14+'Totals from field assessment'!AO14+'Totals from field assessment'!AR14</f>
        <v>3</v>
      </c>
      <c r="C7" s="85">
        <f>'Totals from field assessment'!C14+'Totals from field assessment'!F14+'Totals from field assessment'!I14+'Totals from field assessment'!L14+'Totals from field assessment'!O14+'Totals from field assessment'!R14+'Totals from field assessment'!U14+'Totals from field assessment'!X14+'Totals from field assessment'!AA14+'Totals from field assessment'!AD14+'Totals from field assessment'!AG14+'Totals from field assessment'!AJ14+'Totals from field assessment'!AM14+'Totals from field assessment'!AP14+'Totals from field assessment'!AS14</f>
        <v>3</v>
      </c>
      <c r="D7" s="86">
        <f>'Totals from field assessment'!D14+'Totals from field assessment'!G14+'Totals from field assessment'!J14+'Totals from field assessment'!M14+'Totals from field assessment'!P14+'Totals from field assessment'!S14+'Totals from field assessment'!V14+'Totals from field assessment'!Y14+'Totals from field assessment'!AB14+'Totals from field assessment'!AE14+'Totals from field assessment'!AH14+'Totals from field assessment'!AK14+'Totals from field assessment'!AN14+'Totals from field assessment'!AQ14+'Totals from field assessment'!AT14</f>
        <v>0</v>
      </c>
      <c r="E7" s="71"/>
      <c r="F7" s="58">
        <f>B7/'Totals from field assessment'!$B$4</f>
        <v>3</v>
      </c>
      <c r="G7" s="95">
        <f>C7/'Totals from field assessment'!$B$4</f>
        <v>3</v>
      </c>
      <c r="H7" s="96">
        <f>D7/'Totals from field assessment'!$B$4</f>
        <v>0</v>
      </c>
    </row>
    <row r="8" spans="1:8" ht="15.2" customHeight="1" thickBot="1" x14ac:dyDescent="0.3">
      <c r="A8" s="59" t="s">
        <v>10</v>
      </c>
      <c r="B8" s="269"/>
      <c r="C8" s="270"/>
      <c r="D8" s="271"/>
      <c r="E8" s="92"/>
      <c r="F8" s="269"/>
      <c r="G8" s="270"/>
      <c r="H8" s="271"/>
    </row>
    <row r="9" spans="1:8" ht="15.2" customHeight="1" thickBot="1" x14ac:dyDescent="0.3">
      <c r="A9" s="106" t="s">
        <v>196</v>
      </c>
      <c r="B9" s="57">
        <f>'Totals from field assessment'!B16+'Totals from field assessment'!E16+'Totals from field assessment'!H16+'Totals from field assessment'!K16+'Totals from field assessment'!N16+'Totals from field assessment'!Q16+'Totals from field assessment'!T16+'Totals from field assessment'!W16+'Totals from field assessment'!Z16+'Totals from field assessment'!AC16+'Totals from field assessment'!AF16+'Totals from field assessment'!AI16+'Totals from field assessment'!AL16+'Totals from field assessment'!AO16+'Totals from field assessment'!AR16</f>
        <v>1</v>
      </c>
      <c r="C9" s="85">
        <f>'Totals from field assessment'!C16+'Totals from field assessment'!F16+'Totals from field assessment'!I16+'Totals from field assessment'!L16+'Totals from field assessment'!O16+'Totals from field assessment'!R16+'Totals from field assessment'!U16+'Totals from field assessment'!X16+'Totals from field assessment'!AA16+'Totals from field assessment'!AD16+'Totals from field assessment'!AG16+'Totals from field assessment'!AJ16+'Totals from field assessment'!AM16+'Totals from field assessment'!AP16+'Totals from field assessment'!AS16</f>
        <v>0</v>
      </c>
      <c r="D9" s="86">
        <f>'Totals from field assessment'!D16+'Totals from field assessment'!G16+'Totals from field assessment'!J16+'Totals from field assessment'!M16+'Totals from field assessment'!P16+'Totals from field assessment'!S16+'Totals from field assessment'!V16+'Totals from field assessment'!Y16+'Totals from field assessment'!AB16+'Totals from field assessment'!AE16+'Totals from field assessment'!AH16+'Totals from field assessment'!AK16+'Totals from field assessment'!AN16+'Totals from field assessment'!AQ16+'Totals from field assessment'!AT16</f>
        <v>0</v>
      </c>
      <c r="E9" s="92"/>
      <c r="F9" s="58">
        <f>B9/'Totals from field assessment'!$B$4</f>
        <v>1</v>
      </c>
      <c r="G9" s="95">
        <f>C9/'Totals from field assessment'!$B$4</f>
        <v>0</v>
      </c>
      <c r="H9" s="96">
        <f>D9/'Totals from field assessment'!$B$4</f>
        <v>0</v>
      </c>
    </row>
    <row r="10" spans="1:8" ht="15.2" customHeight="1" thickBot="1" x14ac:dyDescent="0.3">
      <c r="A10" s="106" t="s">
        <v>21</v>
      </c>
      <c r="B10" s="57">
        <f>'Totals from field assessment'!B17+'Totals from field assessment'!E17+'Totals from field assessment'!H17+'Totals from field assessment'!K17+'Totals from field assessment'!N17+'Totals from field assessment'!Q17+'Totals from field assessment'!T17+'Totals from field assessment'!W17+'Totals from field assessment'!Z17+'Totals from field assessment'!AC17+'Totals from field assessment'!AF17+'Totals from field assessment'!AI17+'Totals from field assessment'!AL17+'Totals from field assessment'!AO17+'Totals from field assessment'!AR17</f>
        <v>0</v>
      </c>
      <c r="C10" s="85">
        <f>'Totals from field assessment'!C17+'Totals from field assessment'!F17+'Totals from field assessment'!I17+'Totals from field assessment'!L17+'Totals from field assessment'!O17+'Totals from field assessment'!R17+'Totals from field assessment'!U17+'Totals from field assessment'!X17+'Totals from field assessment'!AA17+'Totals from field assessment'!AD17+'Totals from field assessment'!AG17+'Totals from field assessment'!AJ17+'Totals from field assessment'!AM17+'Totals from field assessment'!AP17+'Totals from field assessment'!AS17</f>
        <v>0</v>
      </c>
      <c r="D10" s="86">
        <f>'Totals from field assessment'!D17+'Totals from field assessment'!G17+'Totals from field assessment'!J17+'Totals from field assessment'!M17+'Totals from field assessment'!P17+'Totals from field assessment'!S17+'Totals from field assessment'!V17+'Totals from field assessment'!Y17+'Totals from field assessment'!AB17+'Totals from field assessment'!AE17+'Totals from field assessment'!AH17+'Totals from field assessment'!AK17+'Totals from field assessment'!AN17+'Totals from field assessment'!AQ17+'Totals from field assessment'!AT17</f>
        <v>0</v>
      </c>
      <c r="E10" s="92"/>
      <c r="F10" s="58">
        <f>B10/'Totals from field assessment'!$B$4</f>
        <v>0</v>
      </c>
      <c r="G10" s="95">
        <f>C10/'Totals from field assessment'!$B$4</f>
        <v>0</v>
      </c>
      <c r="H10" s="96">
        <f>D10/'Totals from field assessment'!$B$4</f>
        <v>0</v>
      </c>
    </row>
    <row r="11" spans="1:8" ht="15.2" customHeight="1" thickBot="1" x14ac:dyDescent="0.3">
      <c r="A11" s="106" t="s">
        <v>22</v>
      </c>
      <c r="B11" s="57">
        <f>'Totals from field assessment'!B18+'Totals from field assessment'!E18+'Totals from field assessment'!H18+'Totals from field assessment'!K18+'Totals from field assessment'!N18+'Totals from field assessment'!Q18+'Totals from field assessment'!T18+'Totals from field assessment'!W18+'Totals from field assessment'!Z18+'Totals from field assessment'!AC18+'Totals from field assessment'!AF18+'Totals from field assessment'!AI18+'Totals from field assessment'!AL18+'Totals from field assessment'!AO18+'Totals from field assessment'!AR18</f>
        <v>0</v>
      </c>
      <c r="C11" s="85">
        <f>'Totals from field assessment'!C18+'Totals from field assessment'!F18+'Totals from field assessment'!I18+'Totals from field assessment'!L18+'Totals from field assessment'!O18+'Totals from field assessment'!R18+'Totals from field assessment'!U18+'Totals from field assessment'!X18+'Totals from field assessment'!AA18+'Totals from field assessment'!AD18+'Totals from field assessment'!AG18+'Totals from field assessment'!AJ18+'Totals from field assessment'!AM18+'Totals from field assessment'!AP18+'Totals from field assessment'!AS18</f>
        <v>0</v>
      </c>
      <c r="D11" s="86">
        <f>'Totals from field assessment'!D18+'Totals from field assessment'!G18+'Totals from field assessment'!J18+'Totals from field assessment'!M18+'Totals from field assessment'!P18+'Totals from field assessment'!S18+'Totals from field assessment'!V18+'Totals from field assessment'!Y18+'Totals from field assessment'!AB18+'Totals from field assessment'!AE18+'Totals from field assessment'!AH18+'Totals from field assessment'!AK18+'Totals from field assessment'!AN18+'Totals from field assessment'!AQ18+'Totals from field assessment'!AT18</f>
        <v>0</v>
      </c>
      <c r="E11" s="92"/>
      <c r="F11" s="58">
        <f>B11/'Totals from field assessment'!$B$4</f>
        <v>0</v>
      </c>
      <c r="G11" s="95">
        <f>C11/'Totals from field assessment'!$B$4</f>
        <v>0</v>
      </c>
      <c r="H11" s="96">
        <f>D11/'Totals from field assessment'!$B$4</f>
        <v>0</v>
      </c>
    </row>
    <row r="12" spans="1:8" ht="15.2" customHeight="1" thickBot="1" x14ac:dyDescent="0.3">
      <c r="A12" s="106" t="s">
        <v>192</v>
      </c>
      <c r="B12" s="57">
        <f>'Totals from field assessment'!B19+'Totals from field assessment'!E19+'Totals from field assessment'!H19+'Totals from field assessment'!K19+'Totals from field assessment'!N19+'Totals from field assessment'!Q19+'Totals from field assessment'!T19+'Totals from field assessment'!W19+'Totals from field assessment'!Z19+'Totals from field assessment'!AC19+'Totals from field assessment'!AF19+'Totals from field assessment'!AI19+'Totals from field assessment'!AL19+'Totals from field assessment'!AO19+'Totals from field assessment'!AR19</f>
        <v>0</v>
      </c>
      <c r="C12" s="85">
        <f>'Totals from field assessment'!C19+'Totals from field assessment'!F19+'Totals from field assessment'!I19+'Totals from field assessment'!L19+'Totals from field assessment'!O19+'Totals from field assessment'!R19+'Totals from field assessment'!U19+'Totals from field assessment'!X19+'Totals from field assessment'!AA19+'Totals from field assessment'!AD19+'Totals from field assessment'!AG19+'Totals from field assessment'!AJ19+'Totals from field assessment'!AM19+'Totals from field assessment'!AP19+'Totals from field assessment'!AS19</f>
        <v>0</v>
      </c>
      <c r="D12" s="86">
        <f>'Totals from field assessment'!D19+'Totals from field assessment'!G19+'Totals from field assessment'!J19+'Totals from field assessment'!M19+'Totals from field assessment'!P19+'Totals from field assessment'!S19+'Totals from field assessment'!V19+'Totals from field assessment'!Y19+'Totals from field assessment'!AB19+'Totals from field assessment'!AE19+'Totals from field assessment'!AH19+'Totals from field assessment'!AK19+'Totals from field assessment'!AN19+'Totals from field assessment'!AQ19+'Totals from field assessment'!AT19</f>
        <v>0</v>
      </c>
      <c r="E12" s="92"/>
      <c r="F12" s="58">
        <f>B12/'Totals from field assessment'!$B$4</f>
        <v>0</v>
      </c>
      <c r="G12" s="95">
        <f>C12/'Totals from field assessment'!$B$4</f>
        <v>0</v>
      </c>
      <c r="H12" s="96">
        <f>D12/'Totals from field assessment'!$B$4</f>
        <v>0</v>
      </c>
    </row>
    <row r="13" spans="1:8" ht="15.2" customHeight="1" thickBot="1" x14ac:dyDescent="0.3">
      <c r="A13" s="106" t="s">
        <v>23</v>
      </c>
      <c r="B13" s="57">
        <f>'Totals from field assessment'!B20+'Totals from field assessment'!E20+'Totals from field assessment'!H20+'Totals from field assessment'!K20+'Totals from field assessment'!N20+'Totals from field assessment'!Q20+'Totals from field assessment'!T20+'Totals from field assessment'!W20+'Totals from field assessment'!Z20+'Totals from field assessment'!AC20+'Totals from field assessment'!AF20+'Totals from field assessment'!AI20+'Totals from field assessment'!AL20+'Totals from field assessment'!AO20+'Totals from field assessment'!AR20</f>
        <v>0</v>
      </c>
      <c r="C13" s="85">
        <f>'Totals from field assessment'!C20+'Totals from field assessment'!F20+'Totals from field assessment'!I20+'Totals from field assessment'!L20+'Totals from field assessment'!O20+'Totals from field assessment'!R20+'Totals from field assessment'!U20+'Totals from field assessment'!X20+'Totals from field assessment'!AA20+'Totals from field assessment'!AD20+'Totals from field assessment'!AG20+'Totals from field assessment'!AJ20+'Totals from field assessment'!AM20+'Totals from field assessment'!AP20+'Totals from field assessment'!AS20</f>
        <v>0</v>
      </c>
      <c r="D13" s="86">
        <f>'Totals from field assessment'!D20+'Totals from field assessment'!G20+'Totals from field assessment'!J20+'Totals from field assessment'!M20+'Totals from field assessment'!P20+'Totals from field assessment'!S20+'Totals from field assessment'!V20+'Totals from field assessment'!Y20+'Totals from field assessment'!AB20+'Totals from field assessment'!AE20+'Totals from field assessment'!AH20+'Totals from field assessment'!AK20+'Totals from field assessment'!AN20+'Totals from field assessment'!AQ20+'Totals from field assessment'!AT20</f>
        <v>0</v>
      </c>
      <c r="E13" s="92"/>
      <c r="F13" s="58">
        <f>B13/'Totals from field assessment'!$B$4</f>
        <v>0</v>
      </c>
      <c r="G13" s="95">
        <f>C13/'Totals from field assessment'!$B$4</f>
        <v>0</v>
      </c>
      <c r="H13" s="96">
        <f>D13/'Totals from field assessment'!$B$4</f>
        <v>0</v>
      </c>
    </row>
    <row r="14" spans="1:8" ht="15.2" customHeight="1" thickBot="1" x14ac:dyDescent="0.3">
      <c r="A14" s="107" t="s">
        <v>224</v>
      </c>
      <c r="B14" s="57">
        <f>'Totals from field assessment'!B21+'Totals from field assessment'!E21+'Totals from field assessment'!H21+'Totals from field assessment'!K21+'Totals from field assessment'!N21+'Totals from field assessment'!Q21+'Totals from field assessment'!T21+'Totals from field assessment'!W21+'Totals from field assessment'!Z21+'Totals from field assessment'!AC21+'Totals from field assessment'!AF21+'Totals from field assessment'!AI21+'Totals from field assessment'!AL21+'Totals from field assessment'!AO21+'Totals from field assessment'!AR21</f>
        <v>0</v>
      </c>
      <c r="C14" s="85">
        <f>'Totals from field assessment'!C21+'Totals from field assessment'!F21+'Totals from field assessment'!I21+'Totals from field assessment'!L21+'Totals from field assessment'!O21+'Totals from field assessment'!R21+'Totals from field assessment'!U21+'Totals from field assessment'!X21+'Totals from field assessment'!AA21+'Totals from field assessment'!AD21+'Totals from field assessment'!AG21+'Totals from field assessment'!AJ21+'Totals from field assessment'!AM21+'Totals from field assessment'!AP21+'Totals from field assessment'!AS21</f>
        <v>0</v>
      </c>
      <c r="D14" s="86">
        <f>'Totals from field assessment'!D21+'Totals from field assessment'!G21+'Totals from field assessment'!J21+'Totals from field assessment'!M21+'Totals from field assessment'!P21+'Totals from field assessment'!S21+'Totals from field assessment'!V21+'Totals from field assessment'!Y21+'Totals from field assessment'!AB21+'Totals from field assessment'!AE21+'Totals from field assessment'!AH21+'Totals from field assessment'!AK21+'Totals from field assessment'!AN21+'Totals from field assessment'!AQ21+'Totals from field assessment'!AT21</f>
        <v>0</v>
      </c>
      <c r="E14" s="92"/>
      <c r="F14" s="58">
        <f>B14/'Totals from field assessment'!$B$4</f>
        <v>0</v>
      </c>
      <c r="G14" s="95">
        <f>C14/'Totals from field assessment'!$B$4</f>
        <v>0</v>
      </c>
      <c r="H14" s="96">
        <f>D14/'Totals from field assessment'!$B$4</f>
        <v>0</v>
      </c>
    </row>
    <row r="15" spans="1:8" ht="15.2" customHeight="1" thickBot="1" x14ac:dyDescent="0.3">
      <c r="A15" s="108" t="s">
        <v>193</v>
      </c>
      <c r="B15" s="57">
        <f>'Totals from field assessment'!B22+'Totals from field assessment'!E22+'Totals from field assessment'!H22+'Totals from field assessment'!K22+'Totals from field assessment'!N22+'Totals from field assessment'!Q22+'Totals from field assessment'!T22+'Totals from field assessment'!W22+'Totals from field assessment'!Z22+'Totals from field assessment'!AC22+'Totals from field assessment'!AF22+'Totals from field assessment'!AI22+'Totals from field assessment'!AL22+'Totals from field assessment'!AO22+'Totals from field assessment'!AR22</f>
        <v>0</v>
      </c>
      <c r="C15" s="85">
        <f>'Totals from field assessment'!C22+'Totals from field assessment'!F22+'Totals from field assessment'!I22+'Totals from field assessment'!L22+'Totals from field assessment'!O22+'Totals from field assessment'!R22+'Totals from field assessment'!U22+'Totals from field assessment'!X22+'Totals from field assessment'!AA22+'Totals from field assessment'!AD22+'Totals from field assessment'!AG22+'Totals from field assessment'!AJ22+'Totals from field assessment'!AM22+'Totals from field assessment'!AP22+'Totals from field assessment'!AS22</f>
        <v>0</v>
      </c>
      <c r="D15" s="86">
        <f>'Totals from field assessment'!D22+'Totals from field assessment'!G22+'Totals from field assessment'!J22+'Totals from field assessment'!M22+'Totals from field assessment'!P22+'Totals from field assessment'!S22+'Totals from field assessment'!V22+'Totals from field assessment'!Y22+'Totals from field assessment'!AB22+'Totals from field assessment'!AE22+'Totals from field assessment'!AH22+'Totals from field assessment'!AK22+'Totals from field assessment'!AN22+'Totals from field assessment'!AQ22+'Totals from field assessment'!AT22</f>
        <v>0</v>
      </c>
      <c r="E15" s="92"/>
      <c r="F15" s="58">
        <f>B15/'Totals from field assessment'!$B$4</f>
        <v>0</v>
      </c>
      <c r="G15" s="95">
        <f>C15/'Totals from field assessment'!$B$4</f>
        <v>0</v>
      </c>
      <c r="H15" s="96">
        <f>D15/'Totals from field assessment'!$B$4</f>
        <v>0</v>
      </c>
    </row>
    <row r="16" spans="1:8" ht="15.2" customHeight="1" thickBot="1" x14ac:dyDescent="0.3">
      <c r="A16" s="109" t="s">
        <v>26</v>
      </c>
      <c r="B16" s="269"/>
      <c r="C16" s="270"/>
      <c r="D16" s="271"/>
      <c r="E16" s="92"/>
      <c r="F16" s="269"/>
      <c r="G16" s="270"/>
      <c r="H16" s="271"/>
    </row>
    <row r="17" spans="1:8" ht="15.2" customHeight="1" thickBot="1" x14ac:dyDescent="0.3">
      <c r="A17" s="110" t="s">
        <v>38</v>
      </c>
      <c r="B17" s="57">
        <f>'Totals from field assessment'!B24+'Totals from field assessment'!E24+'Totals from field assessment'!H24+'Totals from field assessment'!K24+'Totals from field assessment'!N24+'Totals from field assessment'!Q24+'Totals from field assessment'!T24+'Totals from field assessment'!W24+'Totals from field assessment'!Z24+'Totals from field assessment'!AC24+'Totals from field assessment'!AF24+'Totals from field assessment'!AI24+'Totals from field assessment'!AL24+'Totals from field assessment'!AO24+'Totals from field assessment'!AR24</f>
        <v>0</v>
      </c>
      <c r="C17" s="85">
        <f>'Totals from field assessment'!C24+'Totals from field assessment'!F24+'Totals from field assessment'!I24+'Totals from field assessment'!L24+'Totals from field assessment'!O24+'Totals from field assessment'!R24+'Totals from field assessment'!U24+'Totals from field assessment'!X24+'Totals from field assessment'!AA24+'Totals from field assessment'!AD24+'Totals from field assessment'!AG24+'Totals from field assessment'!AJ24+'Totals from field assessment'!AM24+'Totals from field assessment'!AP24+'Totals from field assessment'!AS24</f>
        <v>0</v>
      </c>
      <c r="D17" s="86">
        <f>'Totals from field assessment'!D24+'Totals from field assessment'!G24+'Totals from field assessment'!J24+'Totals from field assessment'!M24+'Totals from field assessment'!P24+'Totals from field assessment'!S24+'Totals from field assessment'!V24+'Totals from field assessment'!Y24+'Totals from field assessment'!AB24+'Totals from field assessment'!AE24+'Totals from field assessment'!AH24+'Totals from field assessment'!AK24+'Totals from field assessment'!AN24+'Totals from field assessment'!AQ24+'Totals from field assessment'!AT24</f>
        <v>0</v>
      </c>
      <c r="E17" s="92"/>
      <c r="F17" s="58">
        <f>B17/'Totals from field assessment'!$B$4</f>
        <v>0</v>
      </c>
      <c r="G17" s="95">
        <f>C17/'Totals from field assessment'!$B$4</f>
        <v>0</v>
      </c>
      <c r="H17" s="96">
        <f>D17/'Totals from field assessment'!$B$4</f>
        <v>0</v>
      </c>
    </row>
    <row r="18" spans="1:8" ht="15.2" customHeight="1" thickBot="1" x14ac:dyDescent="0.3">
      <c r="A18" s="110" t="s">
        <v>210</v>
      </c>
      <c r="B18" s="57">
        <f>'Totals from field assessment'!B25+'Totals from field assessment'!E25+'Totals from field assessment'!H25+'Totals from field assessment'!K25+'Totals from field assessment'!N25+'Totals from field assessment'!Q25+'Totals from field assessment'!T25+'Totals from field assessment'!W25+'Totals from field assessment'!Z25+'Totals from field assessment'!AC25+'Totals from field assessment'!AF25+'Totals from field assessment'!AI25+'Totals from field assessment'!AL25+'Totals from field assessment'!AO25+'Totals from field assessment'!AR25</f>
        <v>0</v>
      </c>
      <c r="C18" s="85">
        <f>'Totals from field assessment'!C25+'Totals from field assessment'!F25+'Totals from field assessment'!I25+'Totals from field assessment'!L25+'Totals from field assessment'!O25+'Totals from field assessment'!R25+'Totals from field assessment'!U25+'Totals from field assessment'!X25+'Totals from field assessment'!AA25+'Totals from field assessment'!AD25+'Totals from field assessment'!AG25+'Totals from field assessment'!AJ25+'Totals from field assessment'!AM25+'Totals from field assessment'!AP25+'Totals from field assessment'!AS25</f>
        <v>0</v>
      </c>
      <c r="D18" s="86">
        <f>'Totals from field assessment'!D25+'Totals from field assessment'!G25+'Totals from field assessment'!J25+'Totals from field assessment'!M25+'Totals from field assessment'!P25+'Totals from field assessment'!S25+'Totals from field assessment'!V25+'Totals from field assessment'!Y25+'Totals from field assessment'!AB25+'Totals from field assessment'!AE25+'Totals from field assessment'!AH25+'Totals from field assessment'!AK25+'Totals from field assessment'!AN25+'Totals from field assessment'!AQ25+'Totals from field assessment'!AT25</f>
        <v>0</v>
      </c>
      <c r="E18" s="92"/>
      <c r="F18" s="58">
        <f>B18/'Totals from field assessment'!$B$4</f>
        <v>0</v>
      </c>
      <c r="G18" s="95">
        <f>C18/'Totals from field assessment'!$B$4</f>
        <v>0</v>
      </c>
      <c r="H18" s="96">
        <f>D18/'Totals from field assessment'!$B$4</f>
        <v>0</v>
      </c>
    </row>
    <row r="19" spans="1:8" ht="15.2" customHeight="1" thickBot="1" x14ac:dyDescent="0.3">
      <c r="A19" s="110" t="s">
        <v>206</v>
      </c>
      <c r="B19" s="57">
        <f>'Totals from field assessment'!B26+'Totals from field assessment'!E26+'Totals from field assessment'!H26+'Totals from field assessment'!K26+'Totals from field assessment'!N26+'Totals from field assessment'!Q26+'Totals from field assessment'!T26+'Totals from field assessment'!W26+'Totals from field assessment'!Z26+'Totals from field assessment'!AC26+'Totals from field assessment'!AF26+'Totals from field assessment'!AI26+'Totals from field assessment'!AL26+'Totals from field assessment'!AO26+'Totals from field assessment'!AR26</f>
        <v>0</v>
      </c>
      <c r="C19" s="85">
        <f>'Totals from field assessment'!C26+'Totals from field assessment'!F26+'Totals from field assessment'!I26+'Totals from field assessment'!L26+'Totals from field assessment'!O26+'Totals from field assessment'!R26+'Totals from field assessment'!U26+'Totals from field assessment'!X26+'Totals from field assessment'!AA26+'Totals from field assessment'!AD26+'Totals from field assessment'!AG26+'Totals from field assessment'!AJ26+'Totals from field assessment'!AM26+'Totals from field assessment'!AP26+'Totals from field assessment'!AS26</f>
        <v>0</v>
      </c>
      <c r="D19" s="86">
        <f>'Totals from field assessment'!D26+'Totals from field assessment'!G26+'Totals from field assessment'!J26+'Totals from field assessment'!M26+'Totals from field assessment'!P26+'Totals from field assessment'!S26+'Totals from field assessment'!V26+'Totals from field assessment'!Y26+'Totals from field assessment'!AB26+'Totals from field assessment'!AE26+'Totals from field assessment'!AH26+'Totals from field assessment'!AK26+'Totals from field assessment'!AN26+'Totals from field assessment'!AQ26+'Totals from field assessment'!AT26</f>
        <v>0</v>
      </c>
      <c r="E19" s="92"/>
      <c r="F19" s="58">
        <f>B19/'Totals from field assessment'!$B$4</f>
        <v>0</v>
      </c>
      <c r="G19" s="95">
        <f>C19/'Totals from field assessment'!$B$4</f>
        <v>0</v>
      </c>
      <c r="H19" s="96">
        <f>D19/'Totals from field assessment'!$B$4</f>
        <v>0</v>
      </c>
    </row>
    <row r="20" spans="1:8" ht="15.2" customHeight="1" thickBot="1" x14ac:dyDescent="0.3">
      <c r="A20" s="110" t="s">
        <v>207</v>
      </c>
      <c r="B20" s="57">
        <f>'Totals from field assessment'!B27+'Totals from field assessment'!E27+'Totals from field assessment'!H27+'Totals from field assessment'!K27+'Totals from field assessment'!N27+'Totals from field assessment'!Q27+'Totals from field assessment'!T27+'Totals from field assessment'!W27+'Totals from field assessment'!Z27+'Totals from field assessment'!AC27+'Totals from field assessment'!AF27+'Totals from field assessment'!AI27+'Totals from field assessment'!AL27+'Totals from field assessment'!AO27+'Totals from field assessment'!AR27</f>
        <v>0</v>
      </c>
      <c r="C20" s="85">
        <f>'Totals from field assessment'!C27+'Totals from field assessment'!F27+'Totals from field assessment'!I27+'Totals from field assessment'!L27+'Totals from field assessment'!O27+'Totals from field assessment'!R27+'Totals from field assessment'!U27+'Totals from field assessment'!X27+'Totals from field assessment'!AA27+'Totals from field assessment'!AD27+'Totals from field assessment'!AG27+'Totals from field assessment'!AJ27+'Totals from field assessment'!AM27+'Totals from field assessment'!AP27+'Totals from field assessment'!AS27</f>
        <v>0</v>
      </c>
      <c r="D20" s="86">
        <f>'Totals from field assessment'!D27+'Totals from field assessment'!G27+'Totals from field assessment'!J27+'Totals from field assessment'!M27+'Totals from field assessment'!P27+'Totals from field assessment'!S27+'Totals from field assessment'!V27+'Totals from field assessment'!Y27+'Totals from field assessment'!AB27+'Totals from field assessment'!AE27+'Totals from field assessment'!AH27+'Totals from field assessment'!AK27+'Totals from field assessment'!AN27+'Totals from field assessment'!AQ27+'Totals from field assessment'!AT27</f>
        <v>0</v>
      </c>
      <c r="E20" s="92"/>
      <c r="F20" s="58">
        <f>B20/'Totals from field assessment'!$B$4</f>
        <v>0</v>
      </c>
      <c r="G20" s="95">
        <f>C20/'Totals from field assessment'!$B$4</f>
        <v>0</v>
      </c>
      <c r="H20" s="96">
        <f>D20/'Totals from field assessment'!$B$4</f>
        <v>0</v>
      </c>
    </row>
    <row r="21" spans="1:8" ht="15.2" customHeight="1" thickBot="1" x14ac:dyDescent="0.3">
      <c r="A21" s="110" t="s">
        <v>194</v>
      </c>
      <c r="B21" s="57">
        <f>'Totals from field assessment'!B28+'Totals from field assessment'!E28+'Totals from field assessment'!H28+'Totals from field assessment'!K28+'Totals from field assessment'!N28+'Totals from field assessment'!Q28+'Totals from field assessment'!T28+'Totals from field assessment'!W28+'Totals from field assessment'!Z28+'Totals from field assessment'!AC28+'Totals from field assessment'!AF28+'Totals from field assessment'!AI28+'Totals from field assessment'!AL28+'Totals from field assessment'!AO28+'Totals from field assessment'!AR28</f>
        <v>0</v>
      </c>
      <c r="C21" s="85">
        <f>'Totals from field assessment'!C28+'Totals from field assessment'!F28+'Totals from field assessment'!I28+'Totals from field assessment'!L28+'Totals from field assessment'!O28+'Totals from field assessment'!R28+'Totals from field assessment'!U28+'Totals from field assessment'!X28+'Totals from field assessment'!AA28+'Totals from field assessment'!AD28+'Totals from field assessment'!AG28+'Totals from field assessment'!AJ28+'Totals from field assessment'!AM28+'Totals from field assessment'!AP28+'Totals from field assessment'!AS28</f>
        <v>0</v>
      </c>
      <c r="D21" s="86">
        <f>'Totals from field assessment'!D28+'Totals from field assessment'!G28+'Totals from field assessment'!J28+'Totals from field assessment'!M28+'Totals from field assessment'!P28+'Totals from field assessment'!S28+'Totals from field assessment'!V28+'Totals from field assessment'!Y28+'Totals from field assessment'!AB28+'Totals from field assessment'!AE28+'Totals from field assessment'!AH28+'Totals from field assessment'!AK28+'Totals from field assessment'!AN28+'Totals from field assessment'!AQ28+'Totals from field assessment'!AT28</f>
        <v>0</v>
      </c>
      <c r="E21" s="92"/>
      <c r="F21" s="58">
        <f>B21/'Totals from field assessment'!$B$4</f>
        <v>0</v>
      </c>
      <c r="G21" s="95">
        <f>C21/'Totals from field assessment'!$B$4</f>
        <v>0</v>
      </c>
      <c r="H21" s="96">
        <f>D21/'Totals from field assessment'!$B$4</f>
        <v>0</v>
      </c>
    </row>
    <row r="22" spans="1:8" ht="15.2" customHeight="1" thickBot="1" x14ac:dyDescent="0.3">
      <c r="A22" s="110" t="s">
        <v>209</v>
      </c>
      <c r="B22" s="57">
        <f>'Totals from field assessment'!B29+'Totals from field assessment'!E29+'Totals from field assessment'!H29+'Totals from field assessment'!K29+'Totals from field assessment'!N29+'Totals from field assessment'!Q29+'Totals from field assessment'!T29+'Totals from field assessment'!W29+'Totals from field assessment'!Z29+'Totals from field assessment'!AC29+'Totals from field assessment'!AF29+'Totals from field assessment'!AI29+'Totals from field assessment'!AL29+'Totals from field assessment'!AO29+'Totals from field assessment'!AR29</f>
        <v>0</v>
      </c>
      <c r="C22" s="85">
        <f>'Totals from field assessment'!C29+'Totals from field assessment'!F29+'Totals from field assessment'!I29+'Totals from field assessment'!L29+'Totals from field assessment'!O29+'Totals from field assessment'!R29+'Totals from field assessment'!U29+'Totals from field assessment'!X29+'Totals from field assessment'!AA29+'Totals from field assessment'!AD29+'Totals from field assessment'!AG29+'Totals from field assessment'!AJ29+'Totals from field assessment'!AM29+'Totals from field assessment'!AP29+'Totals from field assessment'!AS29</f>
        <v>0</v>
      </c>
      <c r="D22" s="86">
        <f>'Totals from field assessment'!D29+'Totals from field assessment'!G29+'Totals from field assessment'!J29+'Totals from field assessment'!M29+'Totals from field assessment'!P29+'Totals from field assessment'!S29+'Totals from field assessment'!V29+'Totals from field assessment'!Y29+'Totals from field assessment'!AB29+'Totals from field assessment'!AE29+'Totals from field assessment'!AH29+'Totals from field assessment'!AK29+'Totals from field assessment'!AN29+'Totals from field assessment'!AQ29+'Totals from field assessment'!AT29</f>
        <v>0</v>
      </c>
      <c r="E22" s="71"/>
      <c r="F22" s="58">
        <f>B22/'Totals from field assessment'!$B$4</f>
        <v>0</v>
      </c>
      <c r="G22" s="95">
        <f>C22/'Totals from field assessment'!$B$4</f>
        <v>0</v>
      </c>
      <c r="H22" s="96">
        <f>D22/'Totals from field assessment'!$B$4</f>
        <v>0</v>
      </c>
    </row>
    <row r="23" spans="1:8" ht="15.2" customHeight="1" thickBot="1" x14ac:dyDescent="0.3">
      <c r="A23" s="110" t="s">
        <v>208</v>
      </c>
      <c r="B23" s="57">
        <f>'Totals from field assessment'!B30+'Totals from field assessment'!E30+'Totals from field assessment'!H30+'Totals from field assessment'!K30+'Totals from field assessment'!N30+'Totals from field assessment'!Q30+'Totals from field assessment'!T30+'Totals from field assessment'!W30+'Totals from field assessment'!Z30+'Totals from field assessment'!AC30+'Totals from field assessment'!AF30+'Totals from field assessment'!AI30+'Totals from field assessment'!AL30+'Totals from field assessment'!AO30+'Totals from field assessment'!AR30</f>
        <v>0</v>
      </c>
      <c r="C23" s="85">
        <f>'Totals from field assessment'!C30+'Totals from field assessment'!F30+'Totals from field assessment'!I30+'Totals from field assessment'!L30+'Totals from field assessment'!O30+'Totals from field assessment'!R30+'Totals from field assessment'!U30+'Totals from field assessment'!X30+'Totals from field assessment'!AA30+'Totals from field assessment'!AD30+'Totals from field assessment'!AG30+'Totals from field assessment'!AJ30+'Totals from field assessment'!AM30+'Totals from field assessment'!AP30+'Totals from field assessment'!AS30</f>
        <v>0</v>
      </c>
      <c r="D23" s="86">
        <f>'Totals from field assessment'!D30+'Totals from field assessment'!G30+'Totals from field assessment'!J30+'Totals from field assessment'!M30+'Totals from field assessment'!P30+'Totals from field assessment'!S30+'Totals from field assessment'!V30+'Totals from field assessment'!Y30+'Totals from field assessment'!AB30+'Totals from field assessment'!AE30+'Totals from field assessment'!AH30+'Totals from field assessment'!AK30+'Totals from field assessment'!AN30+'Totals from field assessment'!AQ30+'Totals from field assessment'!AT30</f>
        <v>0</v>
      </c>
      <c r="E23" s="92"/>
      <c r="F23" s="58">
        <f>B23/'Totals from field assessment'!$B$4</f>
        <v>0</v>
      </c>
      <c r="G23" s="95">
        <f>C23/'Totals from field assessment'!$B$4</f>
        <v>0</v>
      </c>
      <c r="H23" s="96">
        <f>D23/'Totals from field assessment'!$B$4</f>
        <v>0</v>
      </c>
    </row>
    <row r="24" spans="1:8" ht="15.2" customHeight="1" thickBot="1" x14ac:dyDescent="0.3">
      <c r="A24" s="110" t="s">
        <v>35</v>
      </c>
      <c r="B24" s="57">
        <f>'Totals from field assessment'!B31+'Totals from field assessment'!E31+'Totals from field assessment'!H31+'Totals from field assessment'!K31+'Totals from field assessment'!N31+'Totals from field assessment'!Q31+'Totals from field assessment'!T31+'Totals from field assessment'!W31+'Totals from field assessment'!Z31+'Totals from field assessment'!AC31+'Totals from field assessment'!AF31+'Totals from field assessment'!AI31+'Totals from field assessment'!AL31+'Totals from field assessment'!AO31+'Totals from field assessment'!AR31</f>
        <v>0</v>
      </c>
      <c r="C24" s="85">
        <f>'Totals from field assessment'!C31+'Totals from field assessment'!F31+'Totals from field assessment'!I31+'Totals from field assessment'!L31+'Totals from field assessment'!O31+'Totals from field assessment'!R31+'Totals from field assessment'!U31+'Totals from field assessment'!X31+'Totals from field assessment'!AA31+'Totals from field assessment'!AD31+'Totals from field assessment'!AG31+'Totals from field assessment'!AJ31+'Totals from field assessment'!AM31+'Totals from field assessment'!AP31+'Totals from field assessment'!AS31</f>
        <v>0</v>
      </c>
      <c r="D24" s="86">
        <f>'Totals from field assessment'!D31+'Totals from field assessment'!G31+'Totals from field assessment'!J31+'Totals from field assessment'!M31+'Totals from field assessment'!P31+'Totals from field assessment'!S31+'Totals from field assessment'!V31+'Totals from field assessment'!Y31+'Totals from field assessment'!AB31+'Totals from field assessment'!AE31+'Totals from field assessment'!AH31+'Totals from field assessment'!AK31+'Totals from field assessment'!AN31+'Totals from field assessment'!AQ31+'Totals from field assessment'!AT31</f>
        <v>0</v>
      </c>
      <c r="E24" s="92"/>
      <c r="F24" s="58">
        <f>B24/'Totals from field assessment'!$B$4</f>
        <v>0</v>
      </c>
      <c r="G24" s="95">
        <f>C24/'Totals from field assessment'!$B$4</f>
        <v>0</v>
      </c>
      <c r="H24" s="96">
        <f>D24/'Totals from field assessment'!$B$4</f>
        <v>0</v>
      </c>
    </row>
    <row r="25" spans="1:8" ht="15.2" customHeight="1" thickBot="1" x14ac:dyDescent="0.3">
      <c r="A25" s="101" t="s">
        <v>28</v>
      </c>
      <c r="B25" s="57">
        <f>'Totals from field assessment'!B32+'Totals from field assessment'!E32+'Totals from field assessment'!H32+'Totals from field assessment'!K32+'Totals from field assessment'!N32+'Totals from field assessment'!Q32+'Totals from field assessment'!T32+'Totals from field assessment'!W32+'Totals from field assessment'!Z32+'Totals from field assessment'!AC32+'Totals from field assessment'!AF32+'Totals from field assessment'!AI32+'Totals from field assessment'!AL32+'Totals from field assessment'!AO32+'Totals from field assessment'!AR32</f>
        <v>0</v>
      </c>
      <c r="C25" s="85">
        <f>'Totals from field assessment'!C32+'Totals from field assessment'!F32+'Totals from field assessment'!I32+'Totals from field assessment'!L32+'Totals from field assessment'!O32+'Totals from field assessment'!R32+'Totals from field assessment'!U32+'Totals from field assessment'!X32+'Totals from field assessment'!AA32+'Totals from field assessment'!AD32+'Totals from field assessment'!AG32+'Totals from field assessment'!AJ32+'Totals from field assessment'!AM32+'Totals from field assessment'!AP32+'Totals from field assessment'!AS32</f>
        <v>0</v>
      </c>
      <c r="D25" s="86">
        <f>'Totals from field assessment'!D32+'Totals from field assessment'!G32+'Totals from field assessment'!J32+'Totals from field assessment'!M32+'Totals from field assessment'!P32+'Totals from field assessment'!S32+'Totals from field assessment'!V32+'Totals from field assessment'!Y32+'Totals from field assessment'!AB32+'Totals from field assessment'!AE32+'Totals from field assessment'!AH32+'Totals from field assessment'!AK32+'Totals from field assessment'!AN32+'Totals from field assessment'!AQ32+'Totals from field assessment'!AT32</f>
        <v>0</v>
      </c>
      <c r="E25" s="92"/>
      <c r="F25" s="58">
        <f>B25/'Totals from field assessment'!$B$4</f>
        <v>0</v>
      </c>
      <c r="G25" s="95">
        <f>C25/'Totals from field assessment'!$B$4</f>
        <v>0</v>
      </c>
      <c r="H25" s="96">
        <f>D25/'Totals from field assessment'!$B$4</f>
        <v>0</v>
      </c>
    </row>
    <row r="26" spans="1:8" ht="15.2" customHeight="1" thickBot="1" x14ac:dyDescent="0.3">
      <c r="A26" s="6" t="s">
        <v>32</v>
      </c>
      <c r="B26" s="57">
        <f>'Totals from field assessment'!B33+'Totals from field assessment'!E33+'Totals from field assessment'!H33+'Totals from field assessment'!K33+'Totals from field assessment'!N33+'Totals from field assessment'!Q33+'Totals from field assessment'!T33+'Totals from field assessment'!W33+'Totals from field assessment'!Z33+'Totals from field assessment'!AC33+'Totals from field assessment'!AF33+'Totals from field assessment'!AI33+'Totals from field assessment'!AL33+'Totals from field assessment'!AO33+'Totals from field assessment'!AR33</f>
        <v>0</v>
      </c>
      <c r="C26" s="85">
        <f>'Totals from field assessment'!C33+'Totals from field assessment'!F33+'Totals from field assessment'!I33+'Totals from field assessment'!L33+'Totals from field assessment'!O33+'Totals from field assessment'!R33+'Totals from field assessment'!U33+'Totals from field assessment'!X33+'Totals from field assessment'!AA33+'Totals from field assessment'!AD33+'Totals from field assessment'!AG33+'Totals from field assessment'!AJ33+'Totals from field assessment'!AM33+'Totals from field assessment'!AP33+'Totals from field assessment'!AS33</f>
        <v>0</v>
      </c>
      <c r="D26" s="86">
        <f>'Totals from field assessment'!D33+'Totals from field assessment'!G33+'Totals from field assessment'!J33+'Totals from field assessment'!M33+'Totals from field assessment'!P33+'Totals from field assessment'!S33+'Totals from field assessment'!V33+'Totals from field assessment'!Y33+'Totals from field assessment'!AB33+'Totals from field assessment'!AE33+'Totals from field assessment'!AH33+'Totals from field assessment'!AK33+'Totals from field assessment'!AN33+'Totals from field assessment'!AQ33+'Totals from field assessment'!AT33</f>
        <v>0</v>
      </c>
      <c r="E26" s="92"/>
      <c r="F26" s="58">
        <f>B26/'Totals from field assessment'!$B$4</f>
        <v>0</v>
      </c>
      <c r="G26" s="95">
        <f>C26/'Totals from field assessment'!$B$4</f>
        <v>0</v>
      </c>
      <c r="H26" s="96">
        <f>D26/'Totals from field assessment'!$B$4</f>
        <v>0</v>
      </c>
    </row>
    <row r="27" spans="1:8" ht="15.2" customHeight="1" thickBot="1" x14ac:dyDescent="0.3">
      <c r="A27" s="5" t="s">
        <v>27</v>
      </c>
      <c r="B27" s="57">
        <f>'Totals from field assessment'!B34+'Totals from field assessment'!E34+'Totals from field assessment'!H34+'Totals from field assessment'!K34+'Totals from field assessment'!N34+'Totals from field assessment'!Q34+'Totals from field assessment'!T34+'Totals from field assessment'!W34+'Totals from field assessment'!Z34+'Totals from field assessment'!AC34+'Totals from field assessment'!AF34+'Totals from field assessment'!AI34+'Totals from field assessment'!AL34+'Totals from field assessment'!AO34+'Totals from field assessment'!AR34</f>
        <v>0</v>
      </c>
      <c r="C27" s="85">
        <f>'Totals from field assessment'!C34+'Totals from field assessment'!F34+'Totals from field assessment'!I34+'Totals from field assessment'!L34+'Totals from field assessment'!O34+'Totals from field assessment'!R34+'Totals from field assessment'!U34+'Totals from field assessment'!X34+'Totals from field assessment'!AA34+'Totals from field assessment'!AD34+'Totals from field assessment'!AG34+'Totals from field assessment'!AJ34+'Totals from field assessment'!AM34+'Totals from field assessment'!AP34+'Totals from field assessment'!AS34</f>
        <v>0</v>
      </c>
      <c r="D27" s="86">
        <f>'Totals from field assessment'!D34+'Totals from field assessment'!G34+'Totals from field assessment'!J34+'Totals from field assessment'!M34+'Totals from field assessment'!P34+'Totals from field assessment'!S34+'Totals from field assessment'!V34+'Totals from field assessment'!Y34+'Totals from field assessment'!AB34+'Totals from field assessment'!AE34+'Totals from field assessment'!AH34+'Totals from field assessment'!AK34+'Totals from field assessment'!AN34+'Totals from field assessment'!AQ34+'Totals from field assessment'!AT34</f>
        <v>0</v>
      </c>
      <c r="E27" s="92"/>
      <c r="F27" s="58">
        <f>B27/'Totals from field assessment'!$B$4</f>
        <v>0</v>
      </c>
      <c r="G27" s="95">
        <f>C27/'Totals from field assessment'!$B$4</f>
        <v>0</v>
      </c>
      <c r="H27" s="96">
        <f>D27/'Totals from field assessment'!$B$4</f>
        <v>0</v>
      </c>
    </row>
    <row r="28" spans="1:8" ht="15.2" customHeight="1" thickBot="1" x14ac:dyDescent="0.3">
      <c r="A28" s="3" t="s">
        <v>29</v>
      </c>
      <c r="B28" s="57">
        <f>'Totals from field assessment'!B35+'Totals from field assessment'!E35+'Totals from field assessment'!H35+'Totals from field assessment'!K35+'Totals from field assessment'!N35+'Totals from field assessment'!Q35+'Totals from field assessment'!T35+'Totals from field assessment'!W35+'Totals from field assessment'!Z35+'Totals from field assessment'!AC35+'Totals from field assessment'!AF35+'Totals from field assessment'!AI35+'Totals from field assessment'!AL35+'Totals from field assessment'!AO35+'Totals from field assessment'!AR35</f>
        <v>0</v>
      </c>
      <c r="C28" s="85">
        <f>'Totals from field assessment'!C35+'Totals from field assessment'!F35+'Totals from field assessment'!I35+'Totals from field assessment'!L35+'Totals from field assessment'!O35+'Totals from field assessment'!R35+'Totals from field assessment'!U35+'Totals from field assessment'!X35+'Totals from field assessment'!AA35+'Totals from field assessment'!AD35+'Totals from field assessment'!AG35+'Totals from field assessment'!AJ35+'Totals from field assessment'!AM35+'Totals from field assessment'!AP35+'Totals from field assessment'!AS35</f>
        <v>0</v>
      </c>
      <c r="D28" s="86">
        <f>'Totals from field assessment'!D35+'Totals from field assessment'!G35+'Totals from field assessment'!J35+'Totals from field assessment'!M35+'Totals from field assessment'!P35+'Totals from field assessment'!S35+'Totals from field assessment'!V35+'Totals from field assessment'!Y35+'Totals from field assessment'!AB35+'Totals from field assessment'!AE35+'Totals from field assessment'!AH35+'Totals from field assessment'!AK35+'Totals from field assessment'!AN35+'Totals from field assessment'!AQ35+'Totals from field assessment'!AT35</f>
        <v>0</v>
      </c>
      <c r="E28" s="92"/>
      <c r="F28" s="58">
        <f>B28/'Totals from field assessment'!$B$4</f>
        <v>0</v>
      </c>
      <c r="G28" s="95">
        <f>C28/'Totals from field assessment'!$B$4</f>
        <v>0</v>
      </c>
      <c r="H28" s="96">
        <f>D28/'Totals from field assessment'!$B$4</f>
        <v>0</v>
      </c>
    </row>
    <row r="29" spans="1:8" ht="15.2" customHeight="1" thickBot="1" x14ac:dyDescent="0.3">
      <c r="A29" s="3" t="s">
        <v>30</v>
      </c>
      <c r="B29" s="57">
        <f>'Totals from field assessment'!B36+'Totals from field assessment'!E36+'Totals from field assessment'!H36+'Totals from field assessment'!K36+'Totals from field assessment'!N36+'Totals from field assessment'!Q36+'Totals from field assessment'!T36+'Totals from field assessment'!W36+'Totals from field assessment'!Z36+'Totals from field assessment'!AC36+'Totals from field assessment'!AF36+'Totals from field assessment'!AI36+'Totals from field assessment'!AL36+'Totals from field assessment'!AO36+'Totals from field assessment'!AR36</f>
        <v>0</v>
      </c>
      <c r="C29" s="85">
        <f>'Totals from field assessment'!C36+'Totals from field assessment'!F36+'Totals from field assessment'!I36+'Totals from field assessment'!L36+'Totals from field assessment'!O36+'Totals from field assessment'!R36+'Totals from field assessment'!U36+'Totals from field assessment'!X36+'Totals from field assessment'!AA36+'Totals from field assessment'!AD36+'Totals from field assessment'!AG36+'Totals from field assessment'!AJ36+'Totals from field assessment'!AM36+'Totals from field assessment'!AP36+'Totals from field assessment'!AS36</f>
        <v>0</v>
      </c>
      <c r="D29" s="86">
        <f>'Totals from field assessment'!D36+'Totals from field assessment'!G36+'Totals from field assessment'!J36+'Totals from field assessment'!M36+'Totals from field assessment'!P36+'Totals from field assessment'!S36+'Totals from field assessment'!V36+'Totals from field assessment'!Y36+'Totals from field assessment'!AB36+'Totals from field assessment'!AE36+'Totals from field assessment'!AH36+'Totals from field assessment'!AK36+'Totals from field assessment'!AN36+'Totals from field assessment'!AQ36+'Totals from field assessment'!AT36</f>
        <v>0</v>
      </c>
      <c r="E29" s="92"/>
      <c r="F29" s="58">
        <f>B29/'Totals from field assessment'!$B$4</f>
        <v>0</v>
      </c>
      <c r="G29" s="95">
        <f>C29/'Totals from field assessment'!$B$4</f>
        <v>0</v>
      </c>
      <c r="H29" s="96">
        <f>D29/'Totals from field assessment'!$B$4</f>
        <v>0</v>
      </c>
    </row>
    <row r="30" spans="1:8" ht="15.2" customHeight="1" thickBot="1" x14ac:dyDescent="0.3">
      <c r="A30" s="3" t="s">
        <v>31</v>
      </c>
      <c r="B30" s="57">
        <f>'Totals from field assessment'!B37+'Totals from field assessment'!E37+'Totals from field assessment'!H37+'Totals from field assessment'!K37+'Totals from field assessment'!N37+'Totals from field assessment'!Q37+'Totals from field assessment'!T37+'Totals from field assessment'!W37+'Totals from field assessment'!Z37+'Totals from field assessment'!AC37+'Totals from field assessment'!AF37+'Totals from field assessment'!AI37+'Totals from field assessment'!AL37+'Totals from field assessment'!AO37+'Totals from field assessment'!AR37</f>
        <v>0</v>
      </c>
      <c r="C30" s="85">
        <f>'Totals from field assessment'!C37+'Totals from field assessment'!F37+'Totals from field assessment'!I37+'Totals from field assessment'!L37+'Totals from field assessment'!O37+'Totals from field assessment'!R37+'Totals from field assessment'!U37+'Totals from field assessment'!X37+'Totals from field assessment'!AA37+'Totals from field assessment'!AD37+'Totals from field assessment'!AG37+'Totals from field assessment'!AJ37+'Totals from field assessment'!AM37+'Totals from field assessment'!AP37+'Totals from field assessment'!AS37</f>
        <v>0</v>
      </c>
      <c r="D30" s="86">
        <f>'Totals from field assessment'!D37+'Totals from field assessment'!G37+'Totals from field assessment'!J37+'Totals from field assessment'!M37+'Totals from field assessment'!P37+'Totals from field assessment'!S37+'Totals from field assessment'!V37+'Totals from field assessment'!Y37+'Totals from field assessment'!AB37+'Totals from field assessment'!AE37+'Totals from field assessment'!AH37+'Totals from field assessment'!AK37+'Totals from field assessment'!AN37+'Totals from field assessment'!AQ37+'Totals from field assessment'!AT37</f>
        <v>0</v>
      </c>
      <c r="E30" s="92"/>
      <c r="F30" s="58">
        <f>B30/'Totals from field assessment'!$B$4</f>
        <v>0</v>
      </c>
      <c r="G30" s="95">
        <f>C30/'Totals from field assessment'!$B$4</f>
        <v>0</v>
      </c>
      <c r="H30" s="96">
        <f>D30/'Totals from field assessment'!$B$4</f>
        <v>0</v>
      </c>
    </row>
    <row r="31" spans="1:8" ht="15.2" customHeight="1" thickBot="1" x14ac:dyDescent="0.3">
      <c r="A31" s="6" t="s">
        <v>33</v>
      </c>
      <c r="B31" s="57">
        <f>'Totals from field assessment'!B38+'Totals from field assessment'!E38+'Totals from field assessment'!H38+'Totals from field assessment'!K38+'Totals from field assessment'!N38+'Totals from field assessment'!Q38+'Totals from field assessment'!T38+'Totals from field assessment'!W38+'Totals from field assessment'!Z38+'Totals from field assessment'!AC38+'Totals from field assessment'!AF38+'Totals from field assessment'!AI38+'Totals from field assessment'!AL38+'Totals from field assessment'!AO38+'Totals from field assessment'!AR38</f>
        <v>0</v>
      </c>
      <c r="C31" s="85">
        <f>'Totals from field assessment'!C38+'Totals from field assessment'!F38+'Totals from field assessment'!I38+'Totals from field assessment'!L38+'Totals from field assessment'!O38+'Totals from field assessment'!R38+'Totals from field assessment'!U38+'Totals from field assessment'!X38+'Totals from field assessment'!AA38+'Totals from field assessment'!AD38+'Totals from field assessment'!AG38+'Totals from field assessment'!AJ38+'Totals from field assessment'!AM38+'Totals from field assessment'!AP38+'Totals from field assessment'!AS38</f>
        <v>0</v>
      </c>
      <c r="D31" s="86">
        <f>'Totals from field assessment'!D38+'Totals from field assessment'!G38+'Totals from field assessment'!J38+'Totals from field assessment'!M38+'Totals from field assessment'!P38+'Totals from field assessment'!S38+'Totals from field assessment'!V38+'Totals from field assessment'!Y38+'Totals from field assessment'!AB38+'Totals from field assessment'!AE38+'Totals from field assessment'!AH38+'Totals from field assessment'!AK38+'Totals from field assessment'!AN38+'Totals from field assessment'!AQ38+'Totals from field assessment'!AT38</f>
        <v>0</v>
      </c>
      <c r="E31" s="71"/>
      <c r="F31" s="58">
        <f>B31/'Totals from field assessment'!$B$4</f>
        <v>0</v>
      </c>
      <c r="G31" s="95">
        <f>C31/'Totals from field assessment'!$B$4</f>
        <v>0</v>
      </c>
      <c r="H31" s="96">
        <f>D31/'Totals from field assessment'!$B$4</f>
        <v>0</v>
      </c>
    </row>
    <row r="32" spans="1:8" ht="15.2" customHeight="1" thickBot="1" x14ac:dyDescent="0.3">
      <c r="A32" s="100" t="s">
        <v>225</v>
      </c>
      <c r="B32" s="57">
        <f>'Totals from field assessment'!B39+'Totals from field assessment'!E39+'Totals from field assessment'!H39+'Totals from field assessment'!K39+'Totals from field assessment'!N39+'Totals from field assessment'!Q39+'Totals from field assessment'!T39+'Totals from field assessment'!W39+'Totals from field assessment'!Z39+'Totals from field assessment'!AC39+'Totals from field assessment'!AF39+'Totals from field assessment'!AI39+'Totals from field assessment'!AL39+'Totals from field assessment'!AO39+'Totals from field assessment'!AR39</f>
        <v>0</v>
      </c>
      <c r="C32" s="85">
        <f>'Totals from field assessment'!C39+'Totals from field assessment'!F39+'Totals from field assessment'!I39+'Totals from field assessment'!L39+'Totals from field assessment'!O39+'Totals from field assessment'!R39+'Totals from field assessment'!U39+'Totals from field assessment'!X39+'Totals from field assessment'!AA39+'Totals from field assessment'!AD39+'Totals from field assessment'!AG39+'Totals from field assessment'!AJ39+'Totals from field assessment'!AM39+'Totals from field assessment'!AP39+'Totals from field assessment'!AS39</f>
        <v>0</v>
      </c>
      <c r="D32" s="86">
        <f>'Totals from field assessment'!D39+'Totals from field assessment'!G39+'Totals from field assessment'!J39+'Totals from field assessment'!M39+'Totals from field assessment'!P39+'Totals from field assessment'!S39+'Totals from field assessment'!V39+'Totals from field assessment'!Y39+'Totals from field assessment'!AB39+'Totals from field assessment'!AE39+'Totals from field assessment'!AH39+'Totals from field assessment'!AK39+'Totals from field assessment'!AN39+'Totals from field assessment'!AQ39+'Totals from field assessment'!AT39</f>
        <v>0</v>
      </c>
      <c r="E32" s="92"/>
      <c r="F32" s="58">
        <f>B32/'Totals from field assessment'!$B$4</f>
        <v>0</v>
      </c>
      <c r="G32" s="95">
        <f>C32/'Totals from field assessment'!$B$4</f>
        <v>0</v>
      </c>
      <c r="H32" s="96">
        <f>D32/'Totals from field assessment'!$B$4</f>
        <v>0</v>
      </c>
    </row>
    <row r="33" spans="1:8" ht="15.2" customHeight="1" thickBot="1" x14ac:dyDescent="0.3">
      <c r="A33" s="102" t="s">
        <v>215</v>
      </c>
      <c r="B33" s="57">
        <f>'Totals from field assessment'!B40+'Totals from field assessment'!E40+'Totals from field assessment'!H40+'Totals from field assessment'!K40+'Totals from field assessment'!N40+'Totals from field assessment'!Q40+'Totals from field assessment'!T40+'Totals from field assessment'!W40+'Totals from field assessment'!Z40+'Totals from field assessment'!AC40+'Totals from field assessment'!AF40+'Totals from field assessment'!AI40+'Totals from field assessment'!AL40+'Totals from field assessment'!AO40+'Totals from field assessment'!AR40</f>
        <v>0</v>
      </c>
      <c r="C33" s="85">
        <f>'Totals from field assessment'!C40+'Totals from field assessment'!F40+'Totals from field assessment'!I40+'Totals from field assessment'!L40+'Totals from field assessment'!O40+'Totals from field assessment'!R40+'Totals from field assessment'!U40+'Totals from field assessment'!X40+'Totals from field assessment'!AA40+'Totals from field assessment'!AD40+'Totals from field assessment'!AG40+'Totals from field assessment'!AJ40+'Totals from field assessment'!AM40+'Totals from field assessment'!AP40+'Totals from field assessment'!AS40</f>
        <v>0</v>
      </c>
      <c r="D33" s="86">
        <f>'Totals from field assessment'!D40+'Totals from field assessment'!G40+'Totals from field assessment'!J40+'Totals from field assessment'!M40+'Totals from field assessment'!P40+'Totals from field assessment'!S40+'Totals from field assessment'!V40+'Totals from field assessment'!Y40+'Totals from field assessment'!AB40+'Totals from field assessment'!AE40+'Totals from field assessment'!AH40+'Totals from field assessment'!AK40+'Totals from field assessment'!AN40+'Totals from field assessment'!AQ40+'Totals from field assessment'!AT40</f>
        <v>0</v>
      </c>
      <c r="E33" s="92"/>
      <c r="F33" s="58">
        <f>B33/'Totals from field assessment'!$B$4</f>
        <v>0</v>
      </c>
      <c r="G33" s="95">
        <f>C33/'Totals from field assessment'!$B$4</f>
        <v>0</v>
      </c>
      <c r="H33" s="96">
        <f>D33/'Totals from field assessment'!$B$4</f>
        <v>0</v>
      </c>
    </row>
    <row r="34" spans="1:8" ht="15.2" customHeight="1" thickBot="1" x14ac:dyDescent="0.3">
      <c r="A34" s="5" t="s">
        <v>34</v>
      </c>
      <c r="B34" s="57">
        <f>'Totals from field assessment'!B41+'Totals from field assessment'!E41+'Totals from field assessment'!H41+'Totals from field assessment'!K41+'Totals from field assessment'!N41+'Totals from field assessment'!Q41+'Totals from field assessment'!T41+'Totals from field assessment'!W41+'Totals from field assessment'!Z41+'Totals from field assessment'!AC41+'Totals from field assessment'!AF41+'Totals from field assessment'!AI41+'Totals from field assessment'!AL41+'Totals from field assessment'!AO41+'Totals from field assessment'!AR41</f>
        <v>0</v>
      </c>
      <c r="C34" s="85">
        <f>'Totals from field assessment'!C41+'Totals from field assessment'!F41+'Totals from field assessment'!I41+'Totals from field assessment'!L41+'Totals from field assessment'!O41+'Totals from field assessment'!R41+'Totals from field assessment'!U41+'Totals from field assessment'!X41+'Totals from field assessment'!AA41+'Totals from field assessment'!AD41+'Totals from field assessment'!AG41+'Totals from field assessment'!AJ41+'Totals from field assessment'!AM41+'Totals from field assessment'!AP41+'Totals from field assessment'!AS41</f>
        <v>0</v>
      </c>
      <c r="D34" s="86">
        <f>'Totals from field assessment'!D41+'Totals from field assessment'!G41+'Totals from field assessment'!J41+'Totals from field assessment'!M41+'Totals from field assessment'!P41+'Totals from field assessment'!S41+'Totals from field assessment'!V41+'Totals from field assessment'!Y41+'Totals from field assessment'!AB41+'Totals from field assessment'!AE41+'Totals from field assessment'!AH41+'Totals from field assessment'!AK41+'Totals from field assessment'!AN41+'Totals from field assessment'!AQ41+'Totals from field assessment'!AT41</f>
        <v>0</v>
      </c>
      <c r="E34" s="92"/>
      <c r="F34" s="58">
        <f>B34/'Totals from field assessment'!$B$4</f>
        <v>0</v>
      </c>
      <c r="G34" s="95">
        <f>C34/'Totals from field assessment'!$B$4</f>
        <v>0</v>
      </c>
      <c r="H34" s="96">
        <f>D34/'Totals from field assessment'!$B$4</f>
        <v>0</v>
      </c>
    </row>
    <row r="35" spans="1:8" ht="15.2" customHeight="1" thickBot="1" x14ac:dyDescent="0.3">
      <c r="A35" s="5" t="s">
        <v>211</v>
      </c>
      <c r="B35" s="57">
        <f>'Totals from field assessment'!B42+'Totals from field assessment'!E42+'Totals from field assessment'!H42+'Totals from field assessment'!K42+'Totals from field assessment'!N42+'Totals from field assessment'!Q42+'Totals from field assessment'!T42+'Totals from field assessment'!W42+'Totals from field assessment'!Z42+'Totals from field assessment'!AC42+'Totals from field assessment'!AF42+'Totals from field assessment'!AI42+'Totals from field assessment'!AL42+'Totals from field assessment'!AO42+'Totals from field assessment'!AR42</f>
        <v>0</v>
      </c>
      <c r="C35" s="85">
        <f>'Totals from field assessment'!C42+'Totals from field assessment'!F42+'Totals from field assessment'!I42+'Totals from field assessment'!L42+'Totals from field assessment'!O42+'Totals from field assessment'!R42+'Totals from field assessment'!U42+'Totals from field assessment'!X42+'Totals from field assessment'!AA42+'Totals from field assessment'!AD42+'Totals from field assessment'!AG42+'Totals from field assessment'!AJ42+'Totals from field assessment'!AM42+'Totals from field assessment'!AP42+'Totals from field assessment'!AS42</f>
        <v>0</v>
      </c>
      <c r="D35" s="86">
        <f>'Totals from field assessment'!D42+'Totals from field assessment'!G42+'Totals from field assessment'!J42+'Totals from field assessment'!M42+'Totals from field assessment'!P42+'Totals from field assessment'!S42+'Totals from field assessment'!V42+'Totals from field assessment'!Y42+'Totals from field assessment'!AB42+'Totals from field assessment'!AE42+'Totals from field assessment'!AH42+'Totals from field assessment'!AK42+'Totals from field assessment'!AN42+'Totals from field assessment'!AQ42+'Totals from field assessment'!AT42</f>
        <v>0</v>
      </c>
      <c r="E35" s="92"/>
      <c r="F35" s="58">
        <f>B35/'Totals from field assessment'!$B$4</f>
        <v>0</v>
      </c>
      <c r="G35" s="95">
        <f>C35/'Totals from field assessment'!$B$4</f>
        <v>0</v>
      </c>
      <c r="H35" s="96">
        <f>D35/'Totals from field assessment'!$B$4</f>
        <v>0</v>
      </c>
    </row>
    <row r="36" spans="1:8" ht="15.2" customHeight="1" thickBot="1" x14ac:dyDescent="0.3">
      <c r="A36" s="5" t="s">
        <v>212</v>
      </c>
      <c r="B36" s="57">
        <f>'Totals from field assessment'!B43+'Totals from field assessment'!E43+'Totals from field assessment'!H43+'Totals from field assessment'!K43+'Totals from field assessment'!N43+'Totals from field assessment'!Q43+'Totals from field assessment'!T43+'Totals from field assessment'!W43+'Totals from field assessment'!Z43+'Totals from field assessment'!AC43+'Totals from field assessment'!AF43+'Totals from field assessment'!AI43+'Totals from field assessment'!AL43+'Totals from field assessment'!AO43+'Totals from field assessment'!AR43</f>
        <v>0</v>
      </c>
      <c r="C36" s="85">
        <f>'Totals from field assessment'!C43+'Totals from field assessment'!F43+'Totals from field assessment'!I43+'Totals from field assessment'!L43+'Totals from field assessment'!O43+'Totals from field assessment'!R43+'Totals from field assessment'!U43+'Totals from field assessment'!X43+'Totals from field assessment'!AA43+'Totals from field assessment'!AD43+'Totals from field assessment'!AG43+'Totals from field assessment'!AJ43+'Totals from field assessment'!AM43+'Totals from field assessment'!AP43+'Totals from field assessment'!AS43</f>
        <v>0</v>
      </c>
      <c r="D36" s="86">
        <f>'Totals from field assessment'!D43+'Totals from field assessment'!G43+'Totals from field assessment'!J43+'Totals from field assessment'!M43+'Totals from field assessment'!P43+'Totals from field assessment'!S43+'Totals from field assessment'!V43+'Totals from field assessment'!Y43+'Totals from field assessment'!AB43+'Totals from field assessment'!AE43+'Totals from field assessment'!AH43+'Totals from field assessment'!AK43+'Totals from field assessment'!AN43+'Totals from field assessment'!AQ43+'Totals from field assessment'!AT43</f>
        <v>0</v>
      </c>
      <c r="E36" s="92"/>
      <c r="F36" s="58">
        <f>B36/'Totals from field assessment'!$B$4</f>
        <v>0</v>
      </c>
      <c r="G36" s="95">
        <f>C36/'Totals from field assessment'!$B$4</f>
        <v>0</v>
      </c>
      <c r="H36" s="96">
        <f>D36/'Totals from field assessment'!$B$4</f>
        <v>0</v>
      </c>
    </row>
    <row r="37" spans="1:8" ht="15.2" customHeight="1" thickBot="1" x14ac:dyDescent="0.3">
      <c r="A37" s="4" t="s">
        <v>36</v>
      </c>
      <c r="B37" s="269"/>
      <c r="C37" s="270"/>
      <c r="D37" s="271"/>
      <c r="E37" s="92"/>
      <c r="F37" s="269"/>
      <c r="G37" s="270"/>
      <c r="H37" s="271"/>
    </row>
    <row r="38" spans="1:8" ht="15.2" customHeight="1" thickBot="1" x14ac:dyDescent="0.3">
      <c r="A38" s="103" t="s">
        <v>217</v>
      </c>
      <c r="B38" s="57">
        <f>'Totals from field assessment'!B45+'Totals from field assessment'!E45+'Totals from field assessment'!H45+'Totals from field assessment'!K45+'Totals from field assessment'!N45+'Totals from field assessment'!Q45+'Totals from field assessment'!T45+'Totals from field assessment'!W45+'Totals from field assessment'!Z45+'Totals from field assessment'!AC45+'Totals from field assessment'!AF45+'Totals from field assessment'!AI45+'Totals from field assessment'!AL45+'Totals from field assessment'!AO45+'Totals from field assessment'!AR45</f>
        <v>0</v>
      </c>
      <c r="C38" s="85">
        <f>'Totals from field assessment'!C45+'Totals from field assessment'!F45+'Totals from field assessment'!I45+'Totals from field assessment'!L45+'Totals from field assessment'!O45+'Totals from field assessment'!R45+'Totals from field assessment'!U45+'Totals from field assessment'!X45+'Totals from field assessment'!AA45+'Totals from field assessment'!AD45+'Totals from field assessment'!AG45+'Totals from field assessment'!AJ45+'Totals from field assessment'!AM45+'Totals from field assessment'!AP45+'Totals from field assessment'!AS45</f>
        <v>0</v>
      </c>
      <c r="D38" s="86">
        <f>'Totals from field assessment'!D45+'Totals from field assessment'!G45+'Totals from field assessment'!J45+'Totals from field assessment'!M45+'Totals from field assessment'!P45+'Totals from field assessment'!S45+'Totals from field assessment'!V45+'Totals from field assessment'!Y45+'Totals from field assessment'!AB45+'Totals from field assessment'!AE45+'Totals from field assessment'!AH45+'Totals from field assessment'!AK45+'Totals from field assessment'!AN45+'Totals from field assessment'!AQ45+'Totals from field assessment'!AT45</f>
        <v>0</v>
      </c>
      <c r="E38" s="92"/>
      <c r="F38" s="58">
        <f>B38/'Totals from field assessment'!$B$4</f>
        <v>0</v>
      </c>
      <c r="G38" s="95">
        <f>C38/'Totals from field assessment'!$B$4</f>
        <v>0</v>
      </c>
      <c r="H38" s="96">
        <f>D38/'Totals from field assessment'!$B$4</f>
        <v>0</v>
      </c>
    </row>
    <row r="39" spans="1:8" ht="15.2" customHeight="1" thickBot="1" x14ac:dyDescent="0.3">
      <c r="A39" s="104" t="s">
        <v>214</v>
      </c>
      <c r="B39" s="57">
        <f>'Totals from field assessment'!B46+'Totals from field assessment'!E46+'Totals from field assessment'!H46+'Totals from field assessment'!K46+'Totals from field assessment'!N46+'Totals from field assessment'!Q46+'Totals from field assessment'!T46+'Totals from field assessment'!W46+'Totals from field assessment'!Z46+'Totals from field assessment'!AC46+'Totals from field assessment'!AF46+'Totals from field assessment'!AI46+'Totals from field assessment'!AL46+'Totals from field assessment'!AO46+'Totals from field assessment'!AR46</f>
        <v>0</v>
      </c>
      <c r="C39" s="85">
        <f>'Totals from field assessment'!C46+'Totals from field assessment'!F46+'Totals from field assessment'!I46+'Totals from field assessment'!L46+'Totals from field assessment'!O46+'Totals from field assessment'!R46+'Totals from field assessment'!U46+'Totals from field assessment'!X46+'Totals from field assessment'!AA46+'Totals from field assessment'!AD46+'Totals from field assessment'!AG46+'Totals from field assessment'!AJ46+'Totals from field assessment'!AM46+'Totals from field assessment'!AP46+'Totals from field assessment'!AS46</f>
        <v>0</v>
      </c>
      <c r="D39" s="86">
        <f>'Totals from field assessment'!D46+'Totals from field assessment'!G46+'Totals from field assessment'!J46+'Totals from field assessment'!M46+'Totals from field assessment'!P46+'Totals from field assessment'!S46+'Totals from field assessment'!V46+'Totals from field assessment'!Y46+'Totals from field assessment'!AB46+'Totals from field assessment'!AE46+'Totals from field assessment'!AH46+'Totals from field assessment'!AK46+'Totals from field assessment'!AN46+'Totals from field assessment'!AQ46+'Totals from field assessment'!AT46</f>
        <v>0</v>
      </c>
      <c r="E39" s="92"/>
      <c r="F39" s="58">
        <f>B39/'Totals from field assessment'!$B$4</f>
        <v>0</v>
      </c>
      <c r="G39" s="95">
        <f>C39/'Totals from field assessment'!$B$4</f>
        <v>0</v>
      </c>
      <c r="H39" s="96">
        <f>D39/'Totals from field assessment'!$B$4</f>
        <v>0</v>
      </c>
    </row>
    <row r="40" spans="1:8" ht="15.2" customHeight="1" thickBot="1" x14ac:dyDescent="0.3">
      <c r="A40" s="105" t="s">
        <v>218</v>
      </c>
      <c r="B40" s="57">
        <f>'Totals from field assessment'!B47+'Totals from field assessment'!E47+'Totals from field assessment'!H47+'Totals from field assessment'!K47+'Totals from field assessment'!N47+'Totals from field assessment'!Q47+'Totals from field assessment'!T47+'Totals from field assessment'!W47+'Totals from field assessment'!Z47+'Totals from field assessment'!AC47+'Totals from field assessment'!AF47+'Totals from field assessment'!AI47+'Totals from field assessment'!AL47+'Totals from field assessment'!AO47+'Totals from field assessment'!AR47</f>
        <v>0</v>
      </c>
      <c r="C40" s="85">
        <f>'Totals from field assessment'!C47+'Totals from field assessment'!F47+'Totals from field assessment'!I47+'Totals from field assessment'!L47+'Totals from field assessment'!O47+'Totals from field assessment'!R47+'Totals from field assessment'!U47+'Totals from field assessment'!X47+'Totals from field assessment'!AA47+'Totals from field assessment'!AD47+'Totals from field assessment'!AG47+'Totals from field assessment'!AJ47+'Totals from field assessment'!AM47+'Totals from field assessment'!AP47+'Totals from field assessment'!AS47</f>
        <v>0</v>
      </c>
      <c r="D40" s="86">
        <f>'Totals from field assessment'!D47+'Totals from field assessment'!G47+'Totals from field assessment'!J47+'Totals from field assessment'!M47+'Totals from field assessment'!P47+'Totals from field assessment'!S47+'Totals from field assessment'!V47+'Totals from field assessment'!Y47+'Totals from field assessment'!AB47+'Totals from field assessment'!AE47+'Totals from field assessment'!AH47+'Totals from field assessment'!AK47+'Totals from field assessment'!AN47+'Totals from field assessment'!AQ47+'Totals from field assessment'!AT47</f>
        <v>0</v>
      </c>
      <c r="E40" s="92"/>
      <c r="F40" s="58">
        <f>B40/'Totals from field assessment'!$B$4</f>
        <v>0</v>
      </c>
      <c r="G40" s="95">
        <f>C40/'Totals from field assessment'!$B$4</f>
        <v>0</v>
      </c>
      <c r="H40" s="96">
        <f>D40/'Totals from field assessment'!$B$4</f>
        <v>0</v>
      </c>
    </row>
    <row r="41" spans="1:8" ht="15.2" customHeight="1" thickBot="1" x14ac:dyDescent="0.3">
      <c r="A41" s="104" t="s">
        <v>213</v>
      </c>
      <c r="B41" s="57">
        <f>'Totals from field assessment'!B48+'Totals from field assessment'!E48+'Totals from field assessment'!H48+'Totals from field assessment'!K48+'Totals from field assessment'!N48+'Totals from field assessment'!Q48+'Totals from field assessment'!T48+'Totals from field assessment'!W48+'Totals from field assessment'!Z48+'Totals from field assessment'!AC48+'Totals from field assessment'!AF48+'Totals from field assessment'!AI48+'Totals from field assessment'!AL48+'Totals from field assessment'!AO48+'Totals from field assessment'!AR48</f>
        <v>0</v>
      </c>
      <c r="C41" s="85">
        <f>'Totals from field assessment'!C48+'Totals from field assessment'!F48+'Totals from field assessment'!I48+'Totals from field assessment'!L48+'Totals from field assessment'!O48+'Totals from field assessment'!R48+'Totals from field assessment'!U48+'Totals from field assessment'!X48+'Totals from field assessment'!AA48+'Totals from field assessment'!AD48+'Totals from field assessment'!AG48+'Totals from field assessment'!AJ48+'Totals from field assessment'!AM48+'Totals from field assessment'!AP48+'Totals from field assessment'!AS48</f>
        <v>0</v>
      </c>
      <c r="D41" s="86">
        <f>'Totals from field assessment'!D48+'Totals from field assessment'!G48+'Totals from field assessment'!J48+'Totals from field assessment'!M48+'Totals from field assessment'!P48+'Totals from field assessment'!S48+'Totals from field assessment'!V48+'Totals from field assessment'!Y48+'Totals from field assessment'!AB48+'Totals from field assessment'!AE48+'Totals from field assessment'!AH48+'Totals from field assessment'!AK48+'Totals from field assessment'!AN48+'Totals from field assessment'!AQ48+'Totals from field assessment'!AT48</f>
        <v>0</v>
      </c>
      <c r="E41" s="92"/>
      <c r="F41" s="58">
        <f>B41/'Totals from field assessment'!$B$4</f>
        <v>0</v>
      </c>
      <c r="G41" s="95">
        <f>C41/'Totals from field assessment'!$B$4</f>
        <v>0</v>
      </c>
      <c r="H41" s="96">
        <f>D41/'Totals from field assessment'!$B$4</f>
        <v>0</v>
      </c>
    </row>
    <row r="42" spans="1:8" ht="15.2" customHeight="1" thickBot="1" x14ac:dyDescent="0.3">
      <c r="A42" s="4" t="s">
        <v>37</v>
      </c>
      <c r="B42" s="269"/>
      <c r="C42" s="270"/>
      <c r="D42" s="271"/>
      <c r="E42" s="71"/>
      <c r="F42" s="269"/>
      <c r="G42" s="270"/>
      <c r="H42" s="271"/>
    </row>
    <row r="43" spans="1:8" ht="15.2" customHeight="1" thickBot="1" x14ac:dyDescent="0.3">
      <c r="A43" s="5" t="s">
        <v>216</v>
      </c>
      <c r="B43" s="57">
        <f>'Totals from field assessment'!B50+'Totals from field assessment'!E50+'Totals from field assessment'!H50+'Totals from field assessment'!K50+'Totals from field assessment'!N50+'Totals from field assessment'!Q50+'Totals from field assessment'!T50+'Totals from field assessment'!W50+'Totals from field assessment'!Z50+'Totals from field assessment'!AC50+'Totals from field assessment'!AF50+'Totals from field assessment'!AI50+'Totals from field assessment'!AL50+'Totals from field assessment'!AO50+'Totals from field assessment'!AR50</f>
        <v>0</v>
      </c>
      <c r="C43" s="85">
        <f>'Totals from field assessment'!C50+'Totals from field assessment'!F50+'Totals from field assessment'!I50+'Totals from field assessment'!L50+'Totals from field assessment'!O50+'Totals from field assessment'!R50+'Totals from field assessment'!U50+'Totals from field assessment'!X50+'Totals from field assessment'!AA50+'Totals from field assessment'!AD50+'Totals from field assessment'!AG50+'Totals from field assessment'!AJ50+'Totals from field assessment'!AM50+'Totals from field assessment'!AP50+'Totals from field assessment'!AS50</f>
        <v>0</v>
      </c>
      <c r="D43" s="86">
        <f>'Totals from field assessment'!D50+'Totals from field assessment'!G50+'Totals from field assessment'!J50+'Totals from field assessment'!M50+'Totals from field assessment'!P50+'Totals from field assessment'!S50+'Totals from field assessment'!V50+'Totals from field assessment'!Y50+'Totals from field assessment'!AB50+'Totals from field assessment'!AE50+'Totals from field assessment'!AH50+'Totals from field assessment'!AK50+'Totals from field assessment'!AN50+'Totals from field assessment'!AQ50+'Totals from field assessment'!AT50</f>
        <v>0</v>
      </c>
      <c r="E43" s="92"/>
      <c r="F43" s="58">
        <f>B43/'Totals from field assessment'!$B$4</f>
        <v>0</v>
      </c>
      <c r="G43" s="95">
        <f>C43/'Totals from field assessment'!$B$4</f>
        <v>0</v>
      </c>
      <c r="H43" s="96">
        <f>D43/'Totals from field assessment'!$B$4</f>
        <v>0</v>
      </c>
    </row>
    <row r="44" spans="1:8" ht="15.2" customHeight="1" thickBot="1" x14ac:dyDescent="0.3">
      <c r="A44" s="5" t="s">
        <v>205</v>
      </c>
      <c r="B44" s="57">
        <f>'Totals from field assessment'!B51+'Totals from field assessment'!E51+'Totals from field assessment'!H51+'Totals from field assessment'!K51+'Totals from field assessment'!N51+'Totals from field assessment'!Q51+'Totals from field assessment'!T51+'Totals from field assessment'!W51+'Totals from field assessment'!Z51+'Totals from field assessment'!AC51+'Totals from field assessment'!AF51+'Totals from field assessment'!AI51+'Totals from field assessment'!AL51+'Totals from field assessment'!AO51+'Totals from field assessment'!AR51</f>
        <v>0</v>
      </c>
      <c r="C44" s="85">
        <f>'Totals from field assessment'!C51+'Totals from field assessment'!F51+'Totals from field assessment'!I51+'Totals from field assessment'!L51+'Totals from field assessment'!O51+'Totals from field assessment'!R51+'Totals from field assessment'!U51+'Totals from field assessment'!X51+'Totals from field assessment'!AA51+'Totals from field assessment'!AD51+'Totals from field assessment'!AG51+'Totals from field assessment'!AJ51+'Totals from field assessment'!AM51+'Totals from field assessment'!AP51+'Totals from field assessment'!AS51</f>
        <v>0</v>
      </c>
      <c r="D44" s="86">
        <f>'Totals from field assessment'!D51+'Totals from field assessment'!G51+'Totals from field assessment'!J51+'Totals from field assessment'!M51+'Totals from field assessment'!P51+'Totals from field assessment'!S51+'Totals from field assessment'!V51+'Totals from field assessment'!Y51+'Totals from field assessment'!AB51+'Totals from field assessment'!AE51+'Totals from field assessment'!AH51+'Totals from field assessment'!AK51+'Totals from field assessment'!AN51+'Totals from field assessment'!AQ51+'Totals from field assessment'!AT51</f>
        <v>0</v>
      </c>
      <c r="E44" s="92"/>
      <c r="F44" s="58">
        <f>B44/'Totals from field assessment'!$B$4</f>
        <v>0</v>
      </c>
      <c r="G44" s="95">
        <f>C44/'Totals from field assessment'!$B$4</f>
        <v>0</v>
      </c>
      <c r="H44" s="96">
        <f>D44/'Totals from field assessment'!$B$4</f>
        <v>0</v>
      </c>
    </row>
    <row r="45" spans="1:8" ht="15.2" customHeight="1" thickBot="1" x14ac:dyDescent="0.3">
      <c r="A45" s="5" t="s">
        <v>219</v>
      </c>
      <c r="B45" s="57">
        <f>'Totals from field assessment'!B52+'Totals from field assessment'!E52+'Totals from field assessment'!H52+'Totals from field assessment'!K52+'Totals from field assessment'!N52+'Totals from field assessment'!Q52+'Totals from field assessment'!T52+'Totals from field assessment'!W52+'Totals from field assessment'!Z52+'Totals from field assessment'!AC52+'Totals from field assessment'!AF52+'Totals from field assessment'!AI52+'Totals from field assessment'!AL52+'Totals from field assessment'!AO52+'Totals from field assessment'!AR52</f>
        <v>0</v>
      </c>
      <c r="C45" s="85">
        <f>'Totals from field assessment'!C52+'Totals from field assessment'!F52+'Totals from field assessment'!I52+'Totals from field assessment'!L52+'Totals from field assessment'!O52+'Totals from field assessment'!R52+'Totals from field assessment'!U52+'Totals from field assessment'!X52+'Totals from field assessment'!AA52+'Totals from field assessment'!AD52+'Totals from field assessment'!AG52+'Totals from field assessment'!AJ52+'Totals from field assessment'!AM52+'Totals from field assessment'!AP52+'Totals from field assessment'!AS52</f>
        <v>0</v>
      </c>
      <c r="D45" s="86">
        <f>'Totals from field assessment'!D52+'Totals from field assessment'!G52+'Totals from field assessment'!J52+'Totals from field assessment'!M52+'Totals from field assessment'!P52+'Totals from field assessment'!S52+'Totals from field assessment'!V52+'Totals from field assessment'!Y52+'Totals from field assessment'!AB52+'Totals from field assessment'!AE52+'Totals from field assessment'!AH52+'Totals from field assessment'!AK52+'Totals from field assessment'!AN52+'Totals from field assessment'!AQ52+'Totals from field assessment'!AT52</f>
        <v>0</v>
      </c>
      <c r="E45" s="71"/>
      <c r="F45" s="58">
        <f>B45/'Totals from field assessment'!$B$4</f>
        <v>0</v>
      </c>
      <c r="G45" s="95">
        <f>C45/'Totals from field assessment'!$B$4</f>
        <v>0</v>
      </c>
      <c r="H45" s="96">
        <f>D45/'Totals from field assessment'!$B$4</f>
        <v>0</v>
      </c>
    </row>
    <row r="46" spans="1:8" ht="15.2" customHeight="1" thickBot="1" x14ac:dyDescent="0.3">
      <c r="A46" s="5" t="s">
        <v>220</v>
      </c>
      <c r="B46" s="57">
        <f>'Totals from field assessment'!B53+'Totals from field assessment'!E53+'Totals from field assessment'!H53+'Totals from field assessment'!K53+'Totals from field assessment'!N53+'Totals from field assessment'!Q53+'Totals from field assessment'!T53+'Totals from field assessment'!W53+'Totals from field assessment'!Z53+'Totals from field assessment'!AC53+'Totals from field assessment'!AF53+'Totals from field assessment'!AI53+'Totals from field assessment'!AL53+'Totals from field assessment'!AO53+'Totals from field assessment'!AR53</f>
        <v>0</v>
      </c>
      <c r="C46" s="85">
        <f>'Totals from field assessment'!C53+'Totals from field assessment'!F53+'Totals from field assessment'!I53+'Totals from field assessment'!L53+'Totals from field assessment'!O53+'Totals from field assessment'!R53+'Totals from field assessment'!U53+'Totals from field assessment'!X53+'Totals from field assessment'!AA53+'Totals from field assessment'!AD53+'Totals from field assessment'!AG53+'Totals from field assessment'!AJ53+'Totals from field assessment'!AM53+'Totals from field assessment'!AP53+'Totals from field assessment'!AS53</f>
        <v>0</v>
      </c>
      <c r="D46" s="86">
        <f>'Totals from field assessment'!D53+'Totals from field assessment'!G53+'Totals from field assessment'!J53+'Totals from field assessment'!M53+'Totals from field assessment'!P53+'Totals from field assessment'!S53+'Totals from field assessment'!V53+'Totals from field assessment'!Y53+'Totals from field assessment'!AB53+'Totals from field assessment'!AE53+'Totals from field assessment'!AH53+'Totals from field assessment'!AK53+'Totals from field assessment'!AN53+'Totals from field assessment'!AQ53+'Totals from field assessment'!AT53</f>
        <v>0</v>
      </c>
      <c r="E46" s="92"/>
      <c r="F46" s="58">
        <f>B46/'Totals from field assessment'!$B$4</f>
        <v>0</v>
      </c>
      <c r="G46" s="95">
        <f>C46/'Totals from field assessment'!$B$4</f>
        <v>0</v>
      </c>
      <c r="H46" s="96">
        <f>D46/'Totals from field assessment'!$B$4</f>
        <v>0</v>
      </c>
    </row>
    <row r="47" spans="1:8" ht="15.2" customHeight="1" thickBot="1" x14ac:dyDescent="0.3">
      <c r="A47" s="5" t="s">
        <v>221</v>
      </c>
      <c r="B47" s="57">
        <f>'Totals from field assessment'!B54+'Totals from field assessment'!E54+'Totals from field assessment'!H54+'Totals from field assessment'!K54+'Totals from field assessment'!N54+'Totals from field assessment'!Q54+'Totals from field assessment'!T54+'Totals from field assessment'!W54+'Totals from field assessment'!Z54+'Totals from field assessment'!AC54+'Totals from field assessment'!AF54+'Totals from field assessment'!AI54+'Totals from field assessment'!AL54+'Totals from field assessment'!AO54+'Totals from field assessment'!AR54</f>
        <v>0</v>
      </c>
      <c r="C47" s="85">
        <f>'Totals from field assessment'!C54+'Totals from field assessment'!F54+'Totals from field assessment'!I54+'Totals from field assessment'!L54+'Totals from field assessment'!O54+'Totals from field assessment'!R54+'Totals from field assessment'!U54+'Totals from field assessment'!X54+'Totals from field assessment'!AA54+'Totals from field assessment'!AD54+'Totals from field assessment'!AG54+'Totals from field assessment'!AJ54+'Totals from field assessment'!AM54+'Totals from field assessment'!AP54+'Totals from field assessment'!AS54</f>
        <v>0</v>
      </c>
      <c r="D47" s="86">
        <f>'Totals from field assessment'!D54+'Totals from field assessment'!G54+'Totals from field assessment'!J54+'Totals from field assessment'!M54+'Totals from field assessment'!P54+'Totals from field assessment'!S54+'Totals from field assessment'!V54+'Totals from field assessment'!Y54+'Totals from field assessment'!AB54+'Totals from field assessment'!AE54+'Totals from field assessment'!AH54+'Totals from field assessment'!AK54+'Totals from field assessment'!AN54+'Totals from field assessment'!AQ54+'Totals from field assessment'!AT54</f>
        <v>0</v>
      </c>
      <c r="E47" s="92"/>
      <c r="F47" s="58">
        <f>B47/'Totals from field assessment'!$B$4</f>
        <v>0</v>
      </c>
      <c r="G47" s="95">
        <f>C47/'Totals from field assessment'!$B$4</f>
        <v>0</v>
      </c>
      <c r="H47" s="96">
        <f>D47/'Totals from field assessment'!$B$4</f>
        <v>0</v>
      </c>
    </row>
    <row r="48" spans="1:8" ht="15.2" customHeight="1" thickBot="1" x14ac:dyDescent="0.3">
      <c r="A48" s="5" t="s">
        <v>204</v>
      </c>
      <c r="B48" s="57">
        <f>'Totals from field assessment'!B55+'Totals from field assessment'!E55+'Totals from field assessment'!H55+'Totals from field assessment'!K55+'Totals from field assessment'!N55+'Totals from field assessment'!Q55+'Totals from field assessment'!T55+'Totals from field assessment'!W55+'Totals from field assessment'!Z55+'Totals from field assessment'!AC55+'Totals from field assessment'!AF55+'Totals from field assessment'!AI55+'Totals from field assessment'!AL55+'Totals from field assessment'!AO55+'Totals from field assessment'!AR55</f>
        <v>0</v>
      </c>
      <c r="C48" s="85">
        <f>'Totals from field assessment'!C55+'Totals from field assessment'!F55+'Totals from field assessment'!I55+'Totals from field assessment'!L55+'Totals from field assessment'!O55+'Totals from field assessment'!R55+'Totals from field assessment'!U55+'Totals from field assessment'!X55+'Totals from field assessment'!AA55+'Totals from field assessment'!AD55+'Totals from field assessment'!AG55+'Totals from field assessment'!AJ55+'Totals from field assessment'!AM55+'Totals from field assessment'!AP55+'Totals from field assessment'!AS55</f>
        <v>0</v>
      </c>
      <c r="D48" s="86">
        <f>'Totals from field assessment'!D55+'Totals from field assessment'!G55+'Totals from field assessment'!J55+'Totals from field assessment'!M55+'Totals from field assessment'!P55+'Totals from field assessment'!S55+'Totals from field assessment'!V55+'Totals from field assessment'!Y55+'Totals from field assessment'!AB55+'Totals from field assessment'!AE55+'Totals from field assessment'!AH55+'Totals from field assessment'!AK55+'Totals from field assessment'!AN55+'Totals from field assessment'!AQ55+'Totals from field assessment'!AT55</f>
        <v>0</v>
      </c>
      <c r="E48" s="71"/>
      <c r="F48" s="58">
        <f>B48/'Totals from field assessment'!$B$4</f>
        <v>0</v>
      </c>
      <c r="G48" s="95">
        <f>C48/'Totals from field assessment'!$B$4</f>
        <v>0</v>
      </c>
      <c r="H48" s="96">
        <f>D48/'Totals from field assessment'!$B$4</f>
        <v>0</v>
      </c>
    </row>
    <row r="49" spans="1:8" ht="15.2" customHeight="1" thickBot="1" x14ac:dyDescent="0.3">
      <c r="A49" s="4" t="s">
        <v>195</v>
      </c>
      <c r="B49" s="269"/>
      <c r="C49" s="270"/>
      <c r="D49" s="271"/>
      <c r="E49" s="92"/>
      <c r="F49" s="269"/>
      <c r="G49" s="270"/>
      <c r="H49" s="271"/>
    </row>
    <row r="50" spans="1:8" ht="15.2" customHeight="1" thickBot="1" x14ac:dyDescent="0.3">
      <c r="A50" s="3" t="s">
        <v>24</v>
      </c>
      <c r="B50" s="57">
        <f>'Totals from field assessment'!B57+'Totals from field assessment'!E57+'Totals from field assessment'!H57+'Totals from field assessment'!K57+'Totals from field assessment'!N57+'Totals from field assessment'!Q57+'Totals from field assessment'!T57+'Totals from field assessment'!W57+'Totals from field assessment'!Z57+'Totals from field assessment'!AC57+'Totals from field assessment'!AF57+'Totals from field assessment'!AI57+'Totals from field assessment'!AL57+'Totals from field assessment'!AO57+'Totals from field assessment'!AR57</f>
        <v>0</v>
      </c>
      <c r="C50" s="85">
        <f>'Totals from field assessment'!C57+'Totals from field assessment'!F57+'Totals from field assessment'!I57+'Totals from field assessment'!L57+'Totals from field assessment'!O57+'Totals from field assessment'!R57+'Totals from field assessment'!U57+'Totals from field assessment'!X57+'Totals from field assessment'!AA57+'Totals from field assessment'!AD57+'Totals from field assessment'!AG57+'Totals from field assessment'!AJ57+'Totals from field assessment'!AM57+'Totals from field assessment'!AP57+'Totals from field assessment'!AS57</f>
        <v>0</v>
      </c>
      <c r="D50" s="86">
        <f>'Totals from field assessment'!D57+'Totals from field assessment'!G57+'Totals from field assessment'!J57+'Totals from field assessment'!M57+'Totals from field assessment'!P57+'Totals from field assessment'!S57+'Totals from field assessment'!V57+'Totals from field assessment'!Y57+'Totals from field assessment'!AB57+'Totals from field assessment'!AE57+'Totals from field assessment'!AH57+'Totals from field assessment'!AK57+'Totals from field assessment'!AN57+'Totals from field assessment'!AQ57+'Totals from field assessment'!AT57</f>
        <v>0</v>
      </c>
      <c r="E50" s="92"/>
      <c r="F50" s="58">
        <f>B50/'Totals from field assessment'!$B$4</f>
        <v>0</v>
      </c>
      <c r="G50" s="95">
        <f>C50/'Totals from field assessment'!$B$4</f>
        <v>0</v>
      </c>
      <c r="H50" s="96">
        <f>D50/'Totals from field assessment'!$B$4</f>
        <v>0</v>
      </c>
    </row>
    <row r="51" spans="1:8" ht="15.2" customHeight="1" thickBot="1" x14ac:dyDescent="0.3">
      <c r="A51" s="3" t="s">
        <v>25</v>
      </c>
      <c r="B51" s="57">
        <f>'Totals from field assessment'!B58+'Totals from field assessment'!E58+'Totals from field assessment'!H58+'Totals from field assessment'!K58+'Totals from field assessment'!N58+'Totals from field assessment'!Q58+'Totals from field assessment'!T58+'Totals from field assessment'!W58+'Totals from field assessment'!Z58+'Totals from field assessment'!AC58+'Totals from field assessment'!AF58+'Totals from field assessment'!AI58+'Totals from field assessment'!AL58+'Totals from field assessment'!AO58+'Totals from field assessment'!AR58</f>
        <v>0</v>
      </c>
      <c r="C51" s="85">
        <f>'Totals from field assessment'!C58+'Totals from field assessment'!F58+'Totals from field assessment'!I58+'Totals from field assessment'!L58+'Totals from field assessment'!O58+'Totals from field assessment'!R58+'Totals from field assessment'!U58+'Totals from field assessment'!X58+'Totals from field assessment'!AA58+'Totals from field assessment'!AD58+'Totals from field assessment'!AG58+'Totals from field assessment'!AJ58+'Totals from field assessment'!AM58+'Totals from field assessment'!AP58+'Totals from field assessment'!AS58</f>
        <v>0</v>
      </c>
      <c r="D51" s="86">
        <f>'Totals from field assessment'!D58+'Totals from field assessment'!G58+'Totals from field assessment'!J58+'Totals from field assessment'!M58+'Totals from field assessment'!P58+'Totals from field assessment'!S58+'Totals from field assessment'!V58+'Totals from field assessment'!Y58+'Totals from field assessment'!AB58+'Totals from field assessment'!AE58+'Totals from field assessment'!AH58+'Totals from field assessment'!AK58+'Totals from field assessment'!AN58+'Totals from field assessment'!AQ58+'Totals from field assessment'!AT58</f>
        <v>0</v>
      </c>
      <c r="E51" s="92"/>
      <c r="F51" s="58">
        <f>B51/'Totals from field assessment'!$B$4</f>
        <v>0</v>
      </c>
      <c r="G51" s="95">
        <f>C51/'Totals from field assessment'!$B$4</f>
        <v>0</v>
      </c>
      <c r="H51" s="96">
        <f>D51/'Totals from field assessment'!$B$4</f>
        <v>0</v>
      </c>
    </row>
    <row r="52" spans="1:8" ht="15.2" customHeight="1" thickBot="1" x14ac:dyDescent="0.3">
      <c r="A52" s="99" t="s">
        <v>197</v>
      </c>
      <c r="B52" s="272"/>
      <c r="C52" s="273"/>
      <c r="D52" s="274"/>
      <c r="E52" s="92"/>
      <c r="F52" s="272"/>
      <c r="G52" s="273"/>
      <c r="H52" s="274"/>
    </row>
    <row r="53" spans="1:8" ht="15.2" customHeight="1" thickBot="1" x14ac:dyDescent="0.3">
      <c r="A53" s="2" t="s">
        <v>11</v>
      </c>
      <c r="B53"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53"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53"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53" s="92"/>
      <c r="F53" s="58" t="e">
        <f>B53/'Totals from field assessment'!$B$4</f>
        <v>#REF!</v>
      </c>
      <c r="G53" s="95" t="e">
        <f>C53/'Totals from field assessment'!$B$4</f>
        <v>#REF!</v>
      </c>
      <c r="H53" s="96" t="e">
        <f>D53/'Totals from field assessment'!$B$4</f>
        <v>#REF!</v>
      </c>
    </row>
    <row r="54" spans="1:8" ht="15.2" customHeight="1" thickBot="1" x14ac:dyDescent="0.3">
      <c r="A54" s="2" t="s">
        <v>12</v>
      </c>
      <c r="B54"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54"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54"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54" s="71"/>
      <c r="F54" s="58" t="e">
        <f>B54/'Totals from field assessment'!$B$4</f>
        <v>#REF!</v>
      </c>
      <c r="G54" s="95" t="e">
        <f>C54/'Totals from field assessment'!$B$4</f>
        <v>#REF!</v>
      </c>
      <c r="H54" s="96" t="e">
        <f>D54/'Totals from field assessment'!$B$4</f>
        <v>#REF!</v>
      </c>
    </row>
    <row r="55" spans="1:8" ht="15.2" customHeight="1" thickBot="1" x14ac:dyDescent="0.3">
      <c r="A55" s="2" t="s">
        <v>222</v>
      </c>
      <c r="B55"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55"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55"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55" s="92"/>
      <c r="F55" s="58" t="e">
        <f>B55/'Totals from field assessment'!$B$4</f>
        <v>#REF!</v>
      </c>
      <c r="G55" s="95" t="e">
        <f>C55/'Totals from field assessment'!$B$4</f>
        <v>#REF!</v>
      </c>
      <c r="H55" s="96" t="e">
        <f>D55/'Totals from field assessment'!$B$4</f>
        <v>#REF!</v>
      </c>
    </row>
    <row r="56" spans="1:8" ht="15.2" customHeight="1" thickBot="1" x14ac:dyDescent="0.3">
      <c r="A56" s="2" t="s">
        <v>13</v>
      </c>
      <c r="B56"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56"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56"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56" s="92"/>
      <c r="F56" s="58" t="e">
        <f>B56/'Totals from field assessment'!$B$4</f>
        <v>#REF!</v>
      </c>
      <c r="G56" s="95" t="e">
        <f>C56/'Totals from field assessment'!$B$4</f>
        <v>#REF!</v>
      </c>
      <c r="H56" s="96" t="e">
        <f>D56/'Totals from field assessment'!$B$4</f>
        <v>#REF!</v>
      </c>
    </row>
    <row r="57" spans="1:8" ht="15.2" customHeight="1" thickBot="1" x14ac:dyDescent="0.3">
      <c r="A57" s="2" t="s">
        <v>14</v>
      </c>
      <c r="B57"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57"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57"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57" s="71"/>
      <c r="F57" s="58" t="e">
        <f>B57/'Totals from field assessment'!$B$4</f>
        <v>#REF!</v>
      </c>
      <c r="G57" s="95" t="e">
        <f>C57/'Totals from field assessment'!$B$4</f>
        <v>#REF!</v>
      </c>
      <c r="H57" s="96" t="e">
        <f>D57/'Totals from field assessment'!$B$4</f>
        <v>#REF!</v>
      </c>
    </row>
    <row r="58" spans="1:8" ht="15.2" customHeight="1" thickBot="1" x14ac:dyDescent="0.3">
      <c r="A58" s="2" t="s">
        <v>15</v>
      </c>
      <c r="B58"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58"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58"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58" s="92"/>
      <c r="F58" s="58" t="e">
        <f>B58/'Totals from field assessment'!$B$4</f>
        <v>#REF!</v>
      </c>
      <c r="G58" s="95" t="e">
        <f>C58/'Totals from field assessment'!$B$4</f>
        <v>#REF!</v>
      </c>
      <c r="H58" s="96" t="e">
        <f>D58/'Totals from field assessment'!$B$4</f>
        <v>#REF!</v>
      </c>
    </row>
    <row r="59" spans="1:8" ht="15.2" customHeight="1" thickBot="1" x14ac:dyDescent="0.3">
      <c r="A59" s="2" t="s">
        <v>16</v>
      </c>
      <c r="B59"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59"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59"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59" s="92"/>
      <c r="F59" s="58" t="e">
        <f>B59/'Totals from field assessment'!$B$4</f>
        <v>#REF!</v>
      </c>
      <c r="G59" s="95" t="e">
        <f>C59/'Totals from field assessment'!$B$4</f>
        <v>#REF!</v>
      </c>
      <c r="H59" s="96" t="e">
        <f>D59/'Totals from field assessment'!$B$4</f>
        <v>#REF!</v>
      </c>
    </row>
    <row r="60" spans="1:8" ht="15.2" customHeight="1" thickBot="1" x14ac:dyDescent="0.3">
      <c r="A60" s="2" t="s">
        <v>17</v>
      </c>
      <c r="B60"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60"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60"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60" s="92"/>
      <c r="F60" s="58" t="e">
        <f>B60/'Totals from field assessment'!$B$4</f>
        <v>#REF!</v>
      </c>
      <c r="G60" s="95" t="e">
        <f>C60/'Totals from field assessment'!$B$4</f>
        <v>#REF!</v>
      </c>
      <c r="H60" s="96" t="e">
        <f>D60/'Totals from field assessment'!$B$4</f>
        <v>#REF!</v>
      </c>
    </row>
    <row r="61" spans="1:8" ht="15.2" customHeight="1" thickBot="1" x14ac:dyDescent="0.3">
      <c r="A61" s="2" t="s">
        <v>18</v>
      </c>
      <c r="B61"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61"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61"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61" s="92"/>
      <c r="F61" s="58" t="e">
        <f>B61/'Totals from field assessment'!$B$4</f>
        <v>#REF!</v>
      </c>
      <c r="G61" s="95" t="e">
        <f>C61/'Totals from field assessment'!$B$4</f>
        <v>#REF!</v>
      </c>
      <c r="H61" s="96" t="e">
        <f>D61/'Totals from field assessment'!$B$4</f>
        <v>#REF!</v>
      </c>
    </row>
    <row r="62" spans="1:8" ht="30" customHeight="1" thickBot="1" x14ac:dyDescent="0.3">
      <c r="A62" s="2" t="s">
        <v>19</v>
      </c>
      <c r="B62" s="57"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C62" s="85"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D62" s="86" t="e">
        <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assessment'!#REF!+'Totals from field assessment'!#REF!</f>
        <v>#REF!</v>
      </c>
      <c r="E62" s="92"/>
      <c r="F62" s="58" t="e">
        <f>B62/'Totals from field assessment'!$B$4</f>
        <v>#REF!</v>
      </c>
      <c r="G62" s="95" t="e">
        <f>C62/'Totals from field assessment'!$B$4</f>
        <v>#REF!</v>
      </c>
      <c r="H62" s="96" t="e">
        <f>D62/'Totals from field assessment'!$B$4</f>
        <v>#REF!</v>
      </c>
    </row>
    <row r="63" spans="1:8" ht="15.2" customHeight="1" thickBot="1" x14ac:dyDescent="0.3">
      <c r="A63" s="62" t="s">
        <v>179</v>
      </c>
      <c r="B63" s="93" t="e">
        <f>SUM(B5:B62)</f>
        <v>#REF!</v>
      </c>
      <c r="C63" s="93" t="e">
        <f>SUM(C5:C62)</f>
        <v>#REF!</v>
      </c>
      <c r="D63" s="93" t="e">
        <f>SUM(D5:D62)</f>
        <v>#REF!</v>
      </c>
      <c r="E63" s="79"/>
      <c r="F63" s="63" t="e">
        <f>B63/(72*'Totals from field assessment'!$B$4)</f>
        <v>#REF!</v>
      </c>
      <c r="G63" s="63" t="e">
        <f>C63/(72*'Totals from field assessment'!$B$4)</f>
        <v>#REF!</v>
      </c>
      <c r="H63" s="63" t="e">
        <f>D63/(72*'Totals from field assessment'!$B$4)</f>
        <v>#REF!</v>
      </c>
    </row>
    <row r="64" spans="1:8" ht="15.2" customHeight="1" thickBot="1" x14ac:dyDescent="0.3">
      <c r="A64" s="46"/>
      <c r="B64" s="97"/>
      <c r="C64" s="97"/>
      <c r="D64" s="97"/>
    </row>
    <row r="65" spans="1:4" ht="15.2" customHeight="1" thickBot="1" x14ac:dyDescent="0.3">
      <c r="A65" s="98" t="s">
        <v>191</v>
      </c>
      <c r="B65" s="268">
        <f>AVERAGEIF('Totals from field assessment'!B74:AT74,"&lt;1")</f>
        <v>0.96849298500241898</v>
      </c>
      <c r="C65" s="268"/>
      <c r="D65" s="268"/>
    </row>
  </sheetData>
  <mergeCells count="18">
    <mergeCell ref="A1:H1"/>
    <mergeCell ref="B4:D4"/>
    <mergeCell ref="F4:H4"/>
    <mergeCell ref="E2:H2"/>
    <mergeCell ref="A2:D2"/>
    <mergeCell ref="B65:D65"/>
    <mergeCell ref="B49:D49"/>
    <mergeCell ref="F49:H49"/>
    <mergeCell ref="B52:D52"/>
    <mergeCell ref="B8:D8"/>
    <mergeCell ref="B16:D16"/>
    <mergeCell ref="F8:H8"/>
    <mergeCell ref="B42:D42"/>
    <mergeCell ref="F42:H42"/>
    <mergeCell ref="F52:H52"/>
    <mergeCell ref="F16:H16"/>
    <mergeCell ref="B37:D37"/>
    <mergeCell ref="F37:H3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33"/>
  <sheetViews>
    <sheetView topLeftCell="A100" workbookViewId="0">
      <selection activeCell="A99" sqref="A99"/>
    </sheetView>
  </sheetViews>
  <sheetFormatPr defaultRowHeight="15" x14ac:dyDescent="0.25"/>
  <cols>
    <col min="1" max="1" width="30" customWidth="1"/>
    <col min="2" max="2" width="10.140625" customWidth="1"/>
    <col min="3" max="3" width="10.28515625" customWidth="1"/>
    <col min="4" max="4" width="3.42578125" customWidth="1"/>
    <col min="6" max="6" width="2.85546875" customWidth="1"/>
    <col min="8" max="8" width="3.42578125" customWidth="1"/>
    <col min="10" max="10" width="3" customWidth="1"/>
    <col min="11" max="11" width="9.140625" style="10" customWidth="1"/>
    <col min="13" max="13" width="18.28515625" customWidth="1"/>
    <col min="257" max="257" width="30" customWidth="1"/>
    <col min="258" max="258" width="10.140625" customWidth="1"/>
    <col min="259" max="259" width="10.28515625" customWidth="1"/>
    <col min="260" max="260" width="3.42578125" customWidth="1"/>
    <col min="262" max="262" width="2.85546875" customWidth="1"/>
    <col min="264" max="264" width="3.42578125" customWidth="1"/>
    <col min="266" max="266" width="3" customWidth="1"/>
    <col min="267" max="267" width="9.140625" customWidth="1"/>
    <col min="269" max="269" width="18.28515625" customWidth="1"/>
    <col min="513" max="513" width="30" customWidth="1"/>
    <col min="514" max="514" width="10.140625" customWidth="1"/>
    <col min="515" max="515" width="10.28515625" customWidth="1"/>
    <col min="516" max="516" width="3.42578125" customWidth="1"/>
    <col min="518" max="518" width="2.85546875" customWidth="1"/>
    <col min="520" max="520" width="3.42578125" customWidth="1"/>
    <col min="522" max="522" width="3" customWidth="1"/>
    <col min="523" max="523" width="9.140625" customWidth="1"/>
    <col min="525" max="525" width="18.28515625" customWidth="1"/>
    <col min="769" max="769" width="30" customWidth="1"/>
    <col min="770" max="770" width="10.140625" customWidth="1"/>
    <col min="771" max="771" width="10.28515625" customWidth="1"/>
    <col min="772" max="772" width="3.42578125" customWidth="1"/>
    <col min="774" max="774" width="2.85546875" customWidth="1"/>
    <col min="776" max="776" width="3.42578125" customWidth="1"/>
    <col min="778" max="778" width="3" customWidth="1"/>
    <col min="779" max="779" width="9.140625" customWidth="1"/>
    <col min="781" max="781" width="18.28515625" customWidth="1"/>
    <col min="1025" max="1025" width="30" customWidth="1"/>
    <col min="1026" max="1026" width="10.140625" customWidth="1"/>
    <col min="1027" max="1027" width="10.28515625" customWidth="1"/>
    <col min="1028" max="1028" width="3.42578125" customWidth="1"/>
    <col min="1030" max="1030" width="2.85546875" customWidth="1"/>
    <col min="1032" max="1032" width="3.42578125" customWidth="1"/>
    <col min="1034" max="1034" width="3" customWidth="1"/>
    <col min="1035" max="1035" width="9.140625" customWidth="1"/>
    <col min="1037" max="1037" width="18.28515625" customWidth="1"/>
    <col min="1281" max="1281" width="30" customWidth="1"/>
    <col min="1282" max="1282" width="10.140625" customWidth="1"/>
    <col min="1283" max="1283" width="10.28515625" customWidth="1"/>
    <col min="1284" max="1284" width="3.42578125" customWidth="1"/>
    <col min="1286" max="1286" width="2.85546875" customWidth="1"/>
    <col min="1288" max="1288" width="3.42578125" customWidth="1"/>
    <col min="1290" max="1290" width="3" customWidth="1"/>
    <col min="1291" max="1291" width="9.140625" customWidth="1"/>
    <col min="1293" max="1293" width="18.28515625" customWidth="1"/>
    <col min="1537" max="1537" width="30" customWidth="1"/>
    <col min="1538" max="1538" width="10.140625" customWidth="1"/>
    <col min="1539" max="1539" width="10.28515625" customWidth="1"/>
    <col min="1540" max="1540" width="3.42578125" customWidth="1"/>
    <col min="1542" max="1542" width="2.85546875" customWidth="1"/>
    <col min="1544" max="1544" width="3.42578125" customWidth="1"/>
    <col min="1546" max="1546" width="3" customWidth="1"/>
    <col min="1547" max="1547" width="9.140625" customWidth="1"/>
    <col min="1549" max="1549" width="18.28515625" customWidth="1"/>
    <col min="1793" max="1793" width="30" customWidth="1"/>
    <col min="1794" max="1794" width="10.140625" customWidth="1"/>
    <col min="1795" max="1795" width="10.28515625" customWidth="1"/>
    <col min="1796" max="1796" width="3.42578125" customWidth="1"/>
    <col min="1798" max="1798" width="2.85546875" customWidth="1"/>
    <col min="1800" max="1800" width="3.42578125" customWidth="1"/>
    <col min="1802" max="1802" width="3" customWidth="1"/>
    <col min="1803" max="1803" width="9.140625" customWidth="1"/>
    <col min="1805" max="1805" width="18.28515625" customWidth="1"/>
    <col min="2049" max="2049" width="30" customWidth="1"/>
    <col min="2050" max="2050" width="10.140625" customWidth="1"/>
    <col min="2051" max="2051" width="10.28515625" customWidth="1"/>
    <col min="2052" max="2052" width="3.42578125" customWidth="1"/>
    <col min="2054" max="2054" width="2.85546875" customWidth="1"/>
    <col min="2056" max="2056" width="3.42578125" customWidth="1"/>
    <col min="2058" max="2058" width="3" customWidth="1"/>
    <col min="2059" max="2059" width="9.140625" customWidth="1"/>
    <col min="2061" max="2061" width="18.28515625" customWidth="1"/>
    <col min="2305" max="2305" width="30" customWidth="1"/>
    <col min="2306" max="2306" width="10.140625" customWidth="1"/>
    <col min="2307" max="2307" width="10.28515625" customWidth="1"/>
    <col min="2308" max="2308" width="3.42578125" customWidth="1"/>
    <col min="2310" max="2310" width="2.85546875" customWidth="1"/>
    <col min="2312" max="2312" width="3.42578125" customWidth="1"/>
    <col min="2314" max="2314" width="3" customWidth="1"/>
    <col min="2315" max="2315" width="9.140625" customWidth="1"/>
    <col min="2317" max="2317" width="18.28515625" customWidth="1"/>
    <col min="2561" max="2561" width="30" customWidth="1"/>
    <col min="2562" max="2562" width="10.140625" customWidth="1"/>
    <col min="2563" max="2563" width="10.28515625" customWidth="1"/>
    <col min="2564" max="2564" width="3.42578125" customWidth="1"/>
    <col min="2566" max="2566" width="2.85546875" customWidth="1"/>
    <col min="2568" max="2568" width="3.42578125" customWidth="1"/>
    <col min="2570" max="2570" width="3" customWidth="1"/>
    <col min="2571" max="2571" width="9.140625" customWidth="1"/>
    <col min="2573" max="2573" width="18.28515625" customWidth="1"/>
    <col min="2817" max="2817" width="30" customWidth="1"/>
    <col min="2818" max="2818" width="10.140625" customWidth="1"/>
    <col min="2819" max="2819" width="10.28515625" customWidth="1"/>
    <col min="2820" max="2820" width="3.42578125" customWidth="1"/>
    <col min="2822" max="2822" width="2.85546875" customWidth="1"/>
    <col min="2824" max="2824" width="3.42578125" customWidth="1"/>
    <col min="2826" max="2826" width="3" customWidth="1"/>
    <col min="2827" max="2827" width="9.140625" customWidth="1"/>
    <col min="2829" max="2829" width="18.28515625" customWidth="1"/>
    <col min="3073" max="3073" width="30" customWidth="1"/>
    <col min="3074" max="3074" width="10.140625" customWidth="1"/>
    <col min="3075" max="3075" width="10.28515625" customWidth="1"/>
    <col min="3076" max="3076" width="3.42578125" customWidth="1"/>
    <col min="3078" max="3078" width="2.85546875" customWidth="1"/>
    <col min="3080" max="3080" width="3.42578125" customWidth="1"/>
    <col min="3082" max="3082" width="3" customWidth="1"/>
    <col min="3083" max="3083" width="9.140625" customWidth="1"/>
    <col min="3085" max="3085" width="18.28515625" customWidth="1"/>
    <col min="3329" max="3329" width="30" customWidth="1"/>
    <col min="3330" max="3330" width="10.140625" customWidth="1"/>
    <col min="3331" max="3331" width="10.28515625" customWidth="1"/>
    <col min="3332" max="3332" width="3.42578125" customWidth="1"/>
    <col min="3334" max="3334" width="2.85546875" customWidth="1"/>
    <col min="3336" max="3336" width="3.42578125" customWidth="1"/>
    <col min="3338" max="3338" width="3" customWidth="1"/>
    <col min="3339" max="3339" width="9.140625" customWidth="1"/>
    <col min="3341" max="3341" width="18.28515625" customWidth="1"/>
    <col min="3585" max="3585" width="30" customWidth="1"/>
    <col min="3586" max="3586" width="10.140625" customWidth="1"/>
    <col min="3587" max="3587" width="10.28515625" customWidth="1"/>
    <col min="3588" max="3588" width="3.42578125" customWidth="1"/>
    <col min="3590" max="3590" width="2.85546875" customWidth="1"/>
    <col min="3592" max="3592" width="3.42578125" customWidth="1"/>
    <col min="3594" max="3594" width="3" customWidth="1"/>
    <col min="3595" max="3595" width="9.140625" customWidth="1"/>
    <col min="3597" max="3597" width="18.28515625" customWidth="1"/>
    <col min="3841" max="3841" width="30" customWidth="1"/>
    <col min="3842" max="3842" width="10.140625" customWidth="1"/>
    <col min="3843" max="3843" width="10.28515625" customWidth="1"/>
    <col min="3844" max="3844" width="3.42578125" customWidth="1"/>
    <col min="3846" max="3846" width="2.85546875" customWidth="1"/>
    <col min="3848" max="3848" width="3.42578125" customWidth="1"/>
    <col min="3850" max="3850" width="3" customWidth="1"/>
    <col min="3851" max="3851" width="9.140625" customWidth="1"/>
    <col min="3853" max="3853" width="18.28515625" customWidth="1"/>
    <col min="4097" max="4097" width="30" customWidth="1"/>
    <col min="4098" max="4098" width="10.140625" customWidth="1"/>
    <col min="4099" max="4099" width="10.28515625" customWidth="1"/>
    <col min="4100" max="4100" width="3.42578125" customWidth="1"/>
    <col min="4102" max="4102" width="2.85546875" customWidth="1"/>
    <col min="4104" max="4104" width="3.42578125" customWidth="1"/>
    <col min="4106" max="4106" width="3" customWidth="1"/>
    <col min="4107" max="4107" width="9.140625" customWidth="1"/>
    <col min="4109" max="4109" width="18.28515625" customWidth="1"/>
    <col min="4353" max="4353" width="30" customWidth="1"/>
    <col min="4354" max="4354" width="10.140625" customWidth="1"/>
    <col min="4355" max="4355" width="10.28515625" customWidth="1"/>
    <col min="4356" max="4356" width="3.42578125" customWidth="1"/>
    <col min="4358" max="4358" width="2.85546875" customWidth="1"/>
    <col min="4360" max="4360" width="3.42578125" customWidth="1"/>
    <col min="4362" max="4362" width="3" customWidth="1"/>
    <col min="4363" max="4363" width="9.140625" customWidth="1"/>
    <col min="4365" max="4365" width="18.28515625" customWidth="1"/>
    <col min="4609" max="4609" width="30" customWidth="1"/>
    <col min="4610" max="4610" width="10.140625" customWidth="1"/>
    <col min="4611" max="4611" width="10.28515625" customWidth="1"/>
    <col min="4612" max="4612" width="3.42578125" customWidth="1"/>
    <col min="4614" max="4614" width="2.85546875" customWidth="1"/>
    <col min="4616" max="4616" width="3.42578125" customWidth="1"/>
    <col min="4618" max="4618" width="3" customWidth="1"/>
    <col min="4619" max="4619" width="9.140625" customWidth="1"/>
    <col min="4621" max="4621" width="18.28515625" customWidth="1"/>
    <col min="4865" max="4865" width="30" customWidth="1"/>
    <col min="4866" max="4866" width="10.140625" customWidth="1"/>
    <col min="4867" max="4867" width="10.28515625" customWidth="1"/>
    <col min="4868" max="4868" width="3.42578125" customWidth="1"/>
    <col min="4870" max="4870" width="2.85546875" customWidth="1"/>
    <col min="4872" max="4872" width="3.42578125" customWidth="1"/>
    <col min="4874" max="4874" width="3" customWidth="1"/>
    <col min="4875" max="4875" width="9.140625" customWidth="1"/>
    <col min="4877" max="4877" width="18.28515625" customWidth="1"/>
    <col min="5121" max="5121" width="30" customWidth="1"/>
    <col min="5122" max="5122" width="10.140625" customWidth="1"/>
    <col min="5123" max="5123" width="10.28515625" customWidth="1"/>
    <col min="5124" max="5124" width="3.42578125" customWidth="1"/>
    <col min="5126" max="5126" width="2.85546875" customWidth="1"/>
    <col min="5128" max="5128" width="3.42578125" customWidth="1"/>
    <col min="5130" max="5130" width="3" customWidth="1"/>
    <col min="5131" max="5131" width="9.140625" customWidth="1"/>
    <col min="5133" max="5133" width="18.28515625" customWidth="1"/>
    <col min="5377" max="5377" width="30" customWidth="1"/>
    <col min="5378" max="5378" width="10.140625" customWidth="1"/>
    <col min="5379" max="5379" width="10.28515625" customWidth="1"/>
    <col min="5380" max="5380" width="3.42578125" customWidth="1"/>
    <col min="5382" max="5382" width="2.85546875" customWidth="1"/>
    <col min="5384" max="5384" width="3.42578125" customWidth="1"/>
    <col min="5386" max="5386" width="3" customWidth="1"/>
    <col min="5387" max="5387" width="9.140625" customWidth="1"/>
    <col min="5389" max="5389" width="18.28515625" customWidth="1"/>
    <col min="5633" max="5633" width="30" customWidth="1"/>
    <col min="5634" max="5634" width="10.140625" customWidth="1"/>
    <col min="5635" max="5635" width="10.28515625" customWidth="1"/>
    <col min="5636" max="5636" width="3.42578125" customWidth="1"/>
    <col min="5638" max="5638" width="2.85546875" customWidth="1"/>
    <col min="5640" max="5640" width="3.42578125" customWidth="1"/>
    <col min="5642" max="5642" width="3" customWidth="1"/>
    <col min="5643" max="5643" width="9.140625" customWidth="1"/>
    <col min="5645" max="5645" width="18.28515625" customWidth="1"/>
    <col min="5889" max="5889" width="30" customWidth="1"/>
    <col min="5890" max="5890" width="10.140625" customWidth="1"/>
    <col min="5891" max="5891" width="10.28515625" customWidth="1"/>
    <col min="5892" max="5892" width="3.42578125" customWidth="1"/>
    <col min="5894" max="5894" width="2.85546875" customWidth="1"/>
    <col min="5896" max="5896" width="3.42578125" customWidth="1"/>
    <col min="5898" max="5898" width="3" customWidth="1"/>
    <col min="5899" max="5899" width="9.140625" customWidth="1"/>
    <col min="5901" max="5901" width="18.28515625" customWidth="1"/>
    <col min="6145" max="6145" width="30" customWidth="1"/>
    <col min="6146" max="6146" width="10.140625" customWidth="1"/>
    <col min="6147" max="6147" width="10.28515625" customWidth="1"/>
    <col min="6148" max="6148" width="3.42578125" customWidth="1"/>
    <col min="6150" max="6150" width="2.85546875" customWidth="1"/>
    <col min="6152" max="6152" width="3.42578125" customWidth="1"/>
    <col min="6154" max="6154" width="3" customWidth="1"/>
    <col min="6155" max="6155" width="9.140625" customWidth="1"/>
    <col min="6157" max="6157" width="18.28515625" customWidth="1"/>
    <col min="6401" max="6401" width="30" customWidth="1"/>
    <col min="6402" max="6402" width="10.140625" customWidth="1"/>
    <col min="6403" max="6403" width="10.28515625" customWidth="1"/>
    <col min="6404" max="6404" width="3.42578125" customWidth="1"/>
    <col min="6406" max="6406" width="2.85546875" customWidth="1"/>
    <col min="6408" max="6408" width="3.42578125" customWidth="1"/>
    <col min="6410" max="6410" width="3" customWidth="1"/>
    <col min="6411" max="6411" width="9.140625" customWidth="1"/>
    <col min="6413" max="6413" width="18.28515625" customWidth="1"/>
    <col min="6657" max="6657" width="30" customWidth="1"/>
    <col min="6658" max="6658" width="10.140625" customWidth="1"/>
    <col min="6659" max="6659" width="10.28515625" customWidth="1"/>
    <col min="6660" max="6660" width="3.42578125" customWidth="1"/>
    <col min="6662" max="6662" width="2.85546875" customWidth="1"/>
    <col min="6664" max="6664" width="3.42578125" customWidth="1"/>
    <col min="6666" max="6666" width="3" customWidth="1"/>
    <col min="6667" max="6667" width="9.140625" customWidth="1"/>
    <col min="6669" max="6669" width="18.28515625" customWidth="1"/>
    <col min="6913" max="6913" width="30" customWidth="1"/>
    <col min="6914" max="6914" width="10.140625" customWidth="1"/>
    <col min="6915" max="6915" width="10.28515625" customWidth="1"/>
    <col min="6916" max="6916" width="3.42578125" customWidth="1"/>
    <col min="6918" max="6918" width="2.85546875" customWidth="1"/>
    <col min="6920" max="6920" width="3.42578125" customWidth="1"/>
    <col min="6922" max="6922" width="3" customWidth="1"/>
    <col min="6923" max="6923" width="9.140625" customWidth="1"/>
    <col min="6925" max="6925" width="18.28515625" customWidth="1"/>
    <col min="7169" max="7169" width="30" customWidth="1"/>
    <col min="7170" max="7170" width="10.140625" customWidth="1"/>
    <col min="7171" max="7171" width="10.28515625" customWidth="1"/>
    <col min="7172" max="7172" width="3.42578125" customWidth="1"/>
    <col min="7174" max="7174" width="2.85546875" customWidth="1"/>
    <col min="7176" max="7176" width="3.42578125" customWidth="1"/>
    <col min="7178" max="7178" width="3" customWidth="1"/>
    <col min="7179" max="7179" width="9.140625" customWidth="1"/>
    <col min="7181" max="7181" width="18.28515625" customWidth="1"/>
    <col min="7425" max="7425" width="30" customWidth="1"/>
    <col min="7426" max="7426" width="10.140625" customWidth="1"/>
    <col min="7427" max="7427" width="10.28515625" customWidth="1"/>
    <col min="7428" max="7428" width="3.42578125" customWidth="1"/>
    <col min="7430" max="7430" width="2.85546875" customWidth="1"/>
    <col min="7432" max="7432" width="3.42578125" customWidth="1"/>
    <col min="7434" max="7434" width="3" customWidth="1"/>
    <col min="7435" max="7435" width="9.140625" customWidth="1"/>
    <col min="7437" max="7437" width="18.28515625" customWidth="1"/>
    <col min="7681" max="7681" width="30" customWidth="1"/>
    <col min="7682" max="7682" width="10.140625" customWidth="1"/>
    <col min="7683" max="7683" width="10.28515625" customWidth="1"/>
    <col min="7684" max="7684" width="3.42578125" customWidth="1"/>
    <col min="7686" max="7686" width="2.85546875" customWidth="1"/>
    <col min="7688" max="7688" width="3.42578125" customWidth="1"/>
    <col min="7690" max="7690" width="3" customWidth="1"/>
    <col min="7691" max="7691" width="9.140625" customWidth="1"/>
    <col min="7693" max="7693" width="18.28515625" customWidth="1"/>
    <col min="7937" max="7937" width="30" customWidth="1"/>
    <col min="7938" max="7938" width="10.140625" customWidth="1"/>
    <col min="7939" max="7939" width="10.28515625" customWidth="1"/>
    <col min="7940" max="7940" width="3.42578125" customWidth="1"/>
    <col min="7942" max="7942" width="2.85546875" customWidth="1"/>
    <col min="7944" max="7944" width="3.42578125" customWidth="1"/>
    <col min="7946" max="7946" width="3" customWidth="1"/>
    <col min="7947" max="7947" width="9.140625" customWidth="1"/>
    <col min="7949" max="7949" width="18.28515625" customWidth="1"/>
    <col min="8193" max="8193" width="30" customWidth="1"/>
    <col min="8194" max="8194" width="10.140625" customWidth="1"/>
    <col min="8195" max="8195" width="10.28515625" customWidth="1"/>
    <col min="8196" max="8196" width="3.42578125" customWidth="1"/>
    <col min="8198" max="8198" width="2.85546875" customWidth="1"/>
    <col min="8200" max="8200" width="3.42578125" customWidth="1"/>
    <col min="8202" max="8202" width="3" customWidth="1"/>
    <col min="8203" max="8203" width="9.140625" customWidth="1"/>
    <col min="8205" max="8205" width="18.28515625" customWidth="1"/>
    <col min="8449" max="8449" width="30" customWidth="1"/>
    <col min="8450" max="8450" width="10.140625" customWidth="1"/>
    <col min="8451" max="8451" width="10.28515625" customWidth="1"/>
    <col min="8452" max="8452" width="3.42578125" customWidth="1"/>
    <col min="8454" max="8454" width="2.85546875" customWidth="1"/>
    <col min="8456" max="8456" width="3.42578125" customWidth="1"/>
    <col min="8458" max="8458" width="3" customWidth="1"/>
    <col min="8459" max="8459" width="9.140625" customWidth="1"/>
    <col min="8461" max="8461" width="18.28515625" customWidth="1"/>
    <col min="8705" max="8705" width="30" customWidth="1"/>
    <col min="8706" max="8706" width="10.140625" customWidth="1"/>
    <col min="8707" max="8707" width="10.28515625" customWidth="1"/>
    <col min="8708" max="8708" width="3.42578125" customWidth="1"/>
    <col min="8710" max="8710" width="2.85546875" customWidth="1"/>
    <col min="8712" max="8712" width="3.42578125" customWidth="1"/>
    <col min="8714" max="8714" width="3" customWidth="1"/>
    <col min="8715" max="8715" width="9.140625" customWidth="1"/>
    <col min="8717" max="8717" width="18.28515625" customWidth="1"/>
    <col min="8961" max="8961" width="30" customWidth="1"/>
    <col min="8962" max="8962" width="10.140625" customWidth="1"/>
    <col min="8963" max="8963" width="10.28515625" customWidth="1"/>
    <col min="8964" max="8964" width="3.42578125" customWidth="1"/>
    <col min="8966" max="8966" width="2.85546875" customWidth="1"/>
    <col min="8968" max="8968" width="3.42578125" customWidth="1"/>
    <col min="8970" max="8970" width="3" customWidth="1"/>
    <col min="8971" max="8971" width="9.140625" customWidth="1"/>
    <col min="8973" max="8973" width="18.28515625" customWidth="1"/>
    <col min="9217" max="9217" width="30" customWidth="1"/>
    <col min="9218" max="9218" width="10.140625" customWidth="1"/>
    <col min="9219" max="9219" width="10.28515625" customWidth="1"/>
    <col min="9220" max="9220" width="3.42578125" customWidth="1"/>
    <col min="9222" max="9222" width="2.85546875" customWidth="1"/>
    <col min="9224" max="9224" width="3.42578125" customWidth="1"/>
    <col min="9226" max="9226" width="3" customWidth="1"/>
    <col min="9227" max="9227" width="9.140625" customWidth="1"/>
    <col min="9229" max="9229" width="18.28515625" customWidth="1"/>
    <col min="9473" max="9473" width="30" customWidth="1"/>
    <col min="9474" max="9474" width="10.140625" customWidth="1"/>
    <col min="9475" max="9475" width="10.28515625" customWidth="1"/>
    <col min="9476" max="9476" width="3.42578125" customWidth="1"/>
    <col min="9478" max="9478" width="2.85546875" customWidth="1"/>
    <col min="9480" max="9480" width="3.42578125" customWidth="1"/>
    <col min="9482" max="9482" width="3" customWidth="1"/>
    <col min="9483" max="9483" width="9.140625" customWidth="1"/>
    <col min="9485" max="9485" width="18.28515625" customWidth="1"/>
    <col min="9729" max="9729" width="30" customWidth="1"/>
    <col min="9730" max="9730" width="10.140625" customWidth="1"/>
    <col min="9731" max="9731" width="10.28515625" customWidth="1"/>
    <col min="9732" max="9732" width="3.42578125" customWidth="1"/>
    <col min="9734" max="9734" width="2.85546875" customWidth="1"/>
    <col min="9736" max="9736" width="3.42578125" customWidth="1"/>
    <col min="9738" max="9738" width="3" customWidth="1"/>
    <col min="9739" max="9739" width="9.140625" customWidth="1"/>
    <col min="9741" max="9741" width="18.28515625" customWidth="1"/>
    <col min="9985" max="9985" width="30" customWidth="1"/>
    <col min="9986" max="9986" width="10.140625" customWidth="1"/>
    <col min="9987" max="9987" width="10.28515625" customWidth="1"/>
    <col min="9988" max="9988" width="3.42578125" customWidth="1"/>
    <col min="9990" max="9990" width="2.85546875" customWidth="1"/>
    <col min="9992" max="9992" width="3.42578125" customWidth="1"/>
    <col min="9994" max="9994" width="3" customWidth="1"/>
    <col min="9995" max="9995" width="9.140625" customWidth="1"/>
    <col min="9997" max="9997" width="18.28515625" customWidth="1"/>
    <col min="10241" max="10241" width="30" customWidth="1"/>
    <col min="10242" max="10242" width="10.140625" customWidth="1"/>
    <col min="10243" max="10243" width="10.28515625" customWidth="1"/>
    <col min="10244" max="10244" width="3.42578125" customWidth="1"/>
    <col min="10246" max="10246" width="2.85546875" customWidth="1"/>
    <col min="10248" max="10248" width="3.42578125" customWidth="1"/>
    <col min="10250" max="10250" width="3" customWidth="1"/>
    <col min="10251" max="10251" width="9.140625" customWidth="1"/>
    <col min="10253" max="10253" width="18.28515625" customWidth="1"/>
    <col min="10497" max="10497" width="30" customWidth="1"/>
    <col min="10498" max="10498" width="10.140625" customWidth="1"/>
    <col min="10499" max="10499" width="10.28515625" customWidth="1"/>
    <col min="10500" max="10500" width="3.42578125" customWidth="1"/>
    <col min="10502" max="10502" width="2.85546875" customWidth="1"/>
    <col min="10504" max="10504" width="3.42578125" customWidth="1"/>
    <col min="10506" max="10506" width="3" customWidth="1"/>
    <col min="10507" max="10507" width="9.140625" customWidth="1"/>
    <col min="10509" max="10509" width="18.28515625" customWidth="1"/>
    <col min="10753" max="10753" width="30" customWidth="1"/>
    <col min="10754" max="10754" width="10.140625" customWidth="1"/>
    <col min="10755" max="10755" width="10.28515625" customWidth="1"/>
    <col min="10756" max="10756" width="3.42578125" customWidth="1"/>
    <col min="10758" max="10758" width="2.85546875" customWidth="1"/>
    <col min="10760" max="10760" width="3.42578125" customWidth="1"/>
    <col min="10762" max="10762" width="3" customWidth="1"/>
    <col min="10763" max="10763" width="9.140625" customWidth="1"/>
    <col min="10765" max="10765" width="18.28515625" customWidth="1"/>
    <col min="11009" max="11009" width="30" customWidth="1"/>
    <col min="11010" max="11010" width="10.140625" customWidth="1"/>
    <col min="11011" max="11011" width="10.28515625" customWidth="1"/>
    <col min="11012" max="11012" width="3.42578125" customWidth="1"/>
    <col min="11014" max="11014" width="2.85546875" customWidth="1"/>
    <col min="11016" max="11016" width="3.42578125" customWidth="1"/>
    <col min="11018" max="11018" width="3" customWidth="1"/>
    <col min="11019" max="11019" width="9.140625" customWidth="1"/>
    <col min="11021" max="11021" width="18.28515625" customWidth="1"/>
    <col min="11265" max="11265" width="30" customWidth="1"/>
    <col min="11266" max="11266" width="10.140625" customWidth="1"/>
    <col min="11267" max="11267" width="10.28515625" customWidth="1"/>
    <col min="11268" max="11268" width="3.42578125" customWidth="1"/>
    <col min="11270" max="11270" width="2.85546875" customWidth="1"/>
    <col min="11272" max="11272" width="3.42578125" customWidth="1"/>
    <col min="11274" max="11274" width="3" customWidth="1"/>
    <col min="11275" max="11275" width="9.140625" customWidth="1"/>
    <col min="11277" max="11277" width="18.28515625" customWidth="1"/>
    <col min="11521" max="11521" width="30" customWidth="1"/>
    <col min="11522" max="11522" width="10.140625" customWidth="1"/>
    <col min="11523" max="11523" width="10.28515625" customWidth="1"/>
    <col min="11524" max="11524" width="3.42578125" customWidth="1"/>
    <col min="11526" max="11526" width="2.85546875" customWidth="1"/>
    <col min="11528" max="11528" width="3.42578125" customWidth="1"/>
    <col min="11530" max="11530" width="3" customWidth="1"/>
    <col min="11531" max="11531" width="9.140625" customWidth="1"/>
    <col min="11533" max="11533" width="18.28515625" customWidth="1"/>
    <col min="11777" max="11777" width="30" customWidth="1"/>
    <col min="11778" max="11778" width="10.140625" customWidth="1"/>
    <col min="11779" max="11779" width="10.28515625" customWidth="1"/>
    <col min="11780" max="11780" width="3.42578125" customWidth="1"/>
    <col min="11782" max="11782" width="2.85546875" customWidth="1"/>
    <col min="11784" max="11784" width="3.42578125" customWidth="1"/>
    <col min="11786" max="11786" width="3" customWidth="1"/>
    <col min="11787" max="11787" width="9.140625" customWidth="1"/>
    <col min="11789" max="11789" width="18.28515625" customWidth="1"/>
    <col min="12033" max="12033" width="30" customWidth="1"/>
    <col min="12034" max="12034" width="10.140625" customWidth="1"/>
    <col min="12035" max="12035" width="10.28515625" customWidth="1"/>
    <col min="12036" max="12036" width="3.42578125" customWidth="1"/>
    <col min="12038" max="12038" width="2.85546875" customWidth="1"/>
    <col min="12040" max="12040" width="3.42578125" customWidth="1"/>
    <col min="12042" max="12042" width="3" customWidth="1"/>
    <col min="12043" max="12043" width="9.140625" customWidth="1"/>
    <col min="12045" max="12045" width="18.28515625" customWidth="1"/>
    <col min="12289" max="12289" width="30" customWidth="1"/>
    <col min="12290" max="12290" width="10.140625" customWidth="1"/>
    <col min="12291" max="12291" width="10.28515625" customWidth="1"/>
    <col min="12292" max="12292" width="3.42578125" customWidth="1"/>
    <col min="12294" max="12294" width="2.85546875" customWidth="1"/>
    <col min="12296" max="12296" width="3.42578125" customWidth="1"/>
    <col min="12298" max="12298" width="3" customWidth="1"/>
    <col min="12299" max="12299" width="9.140625" customWidth="1"/>
    <col min="12301" max="12301" width="18.28515625" customWidth="1"/>
    <col min="12545" max="12545" width="30" customWidth="1"/>
    <col min="12546" max="12546" width="10.140625" customWidth="1"/>
    <col min="12547" max="12547" width="10.28515625" customWidth="1"/>
    <col min="12548" max="12548" width="3.42578125" customWidth="1"/>
    <col min="12550" max="12550" width="2.85546875" customWidth="1"/>
    <col min="12552" max="12552" width="3.42578125" customWidth="1"/>
    <col min="12554" max="12554" width="3" customWidth="1"/>
    <col min="12555" max="12555" width="9.140625" customWidth="1"/>
    <col min="12557" max="12557" width="18.28515625" customWidth="1"/>
    <col min="12801" max="12801" width="30" customWidth="1"/>
    <col min="12802" max="12802" width="10.140625" customWidth="1"/>
    <col min="12803" max="12803" width="10.28515625" customWidth="1"/>
    <col min="12804" max="12804" width="3.42578125" customWidth="1"/>
    <col min="12806" max="12806" width="2.85546875" customWidth="1"/>
    <col min="12808" max="12808" width="3.42578125" customWidth="1"/>
    <col min="12810" max="12810" width="3" customWidth="1"/>
    <col min="12811" max="12811" width="9.140625" customWidth="1"/>
    <col min="12813" max="12813" width="18.28515625" customWidth="1"/>
    <col min="13057" max="13057" width="30" customWidth="1"/>
    <col min="13058" max="13058" width="10.140625" customWidth="1"/>
    <col min="13059" max="13059" width="10.28515625" customWidth="1"/>
    <col min="13060" max="13060" width="3.42578125" customWidth="1"/>
    <col min="13062" max="13062" width="2.85546875" customWidth="1"/>
    <col min="13064" max="13064" width="3.42578125" customWidth="1"/>
    <col min="13066" max="13066" width="3" customWidth="1"/>
    <col min="13067" max="13067" width="9.140625" customWidth="1"/>
    <col min="13069" max="13069" width="18.28515625" customWidth="1"/>
    <col min="13313" max="13313" width="30" customWidth="1"/>
    <col min="13314" max="13314" width="10.140625" customWidth="1"/>
    <col min="13315" max="13315" width="10.28515625" customWidth="1"/>
    <col min="13316" max="13316" width="3.42578125" customWidth="1"/>
    <col min="13318" max="13318" width="2.85546875" customWidth="1"/>
    <col min="13320" max="13320" width="3.42578125" customWidth="1"/>
    <col min="13322" max="13322" width="3" customWidth="1"/>
    <col min="13323" max="13323" width="9.140625" customWidth="1"/>
    <col min="13325" max="13325" width="18.28515625" customWidth="1"/>
    <col min="13569" max="13569" width="30" customWidth="1"/>
    <col min="13570" max="13570" width="10.140625" customWidth="1"/>
    <col min="13571" max="13571" width="10.28515625" customWidth="1"/>
    <col min="13572" max="13572" width="3.42578125" customWidth="1"/>
    <col min="13574" max="13574" width="2.85546875" customWidth="1"/>
    <col min="13576" max="13576" width="3.42578125" customWidth="1"/>
    <col min="13578" max="13578" width="3" customWidth="1"/>
    <col min="13579" max="13579" width="9.140625" customWidth="1"/>
    <col min="13581" max="13581" width="18.28515625" customWidth="1"/>
    <col min="13825" max="13825" width="30" customWidth="1"/>
    <col min="13826" max="13826" width="10.140625" customWidth="1"/>
    <col min="13827" max="13827" width="10.28515625" customWidth="1"/>
    <col min="13828" max="13828" width="3.42578125" customWidth="1"/>
    <col min="13830" max="13830" width="2.85546875" customWidth="1"/>
    <col min="13832" max="13832" width="3.42578125" customWidth="1"/>
    <col min="13834" max="13834" width="3" customWidth="1"/>
    <col min="13835" max="13835" width="9.140625" customWidth="1"/>
    <col min="13837" max="13837" width="18.28515625" customWidth="1"/>
    <col min="14081" max="14081" width="30" customWidth="1"/>
    <col min="14082" max="14082" width="10.140625" customWidth="1"/>
    <col min="14083" max="14083" width="10.28515625" customWidth="1"/>
    <col min="14084" max="14084" width="3.42578125" customWidth="1"/>
    <col min="14086" max="14086" width="2.85546875" customWidth="1"/>
    <col min="14088" max="14088" width="3.42578125" customWidth="1"/>
    <col min="14090" max="14090" width="3" customWidth="1"/>
    <col min="14091" max="14091" width="9.140625" customWidth="1"/>
    <col min="14093" max="14093" width="18.28515625" customWidth="1"/>
    <col min="14337" max="14337" width="30" customWidth="1"/>
    <col min="14338" max="14338" width="10.140625" customWidth="1"/>
    <col min="14339" max="14339" width="10.28515625" customWidth="1"/>
    <col min="14340" max="14340" width="3.42578125" customWidth="1"/>
    <col min="14342" max="14342" width="2.85546875" customWidth="1"/>
    <col min="14344" max="14344" width="3.42578125" customWidth="1"/>
    <col min="14346" max="14346" width="3" customWidth="1"/>
    <col min="14347" max="14347" width="9.140625" customWidth="1"/>
    <col min="14349" max="14349" width="18.28515625" customWidth="1"/>
    <col min="14593" max="14593" width="30" customWidth="1"/>
    <col min="14594" max="14594" width="10.140625" customWidth="1"/>
    <col min="14595" max="14595" width="10.28515625" customWidth="1"/>
    <col min="14596" max="14596" width="3.42578125" customWidth="1"/>
    <col min="14598" max="14598" width="2.85546875" customWidth="1"/>
    <col min="14600" max="14600" width="3.42578125" customWidth="1"/>
    <col min="14602" max="14602" width="3" customWidth="1"/>
    <col min="14603" max="14603" width="9.140625" customWidth="1"/>
    <col min="14605" max="14605" width="18.28515625" customWidth="1"/>
    <col min="14849" max="14849" width="30" customWidth="1"/>
    <col min="14850" max="14850" width="10.140625" customWidth="1"/>
    <col min="14851" max="14851" width="10.28515625" customWidth="1"/>
    <col min="14852" max="14852" width="3.42578125" customWidth="1"/>
    <col min="14854" max="14854" width="2.85546875" customWidth="1"/>
    <col min="14856" max="14856" width="3.42578125" customWidth="1"/>
    <col min="14858" max="14858" width="3" customWidth="1"/>
    <col min="14859" max="14859" width="9.140625" customWidth="1"/>
    <col min="14861" max="14861" width="18.28515625" customWidth="1"/>
    <col min="15105" max="15105" width="30" customWidth="1"/>
    <col min="15106" max="15106" width="10.140625" customWidth="1"/>
    <col min="15107" max="15107" width="10.28515625" customWidth="1"/>
    <col min="15108" max="15108" width="3.42578125" customWidth="1"/>
    <col min="15110" max="15110" width="2.85546875" customWidth="1"/>
    <col min="15112" max="15112" width="3.42578125" customWidth="1"/>
    <col min="15114" max="15114" width="3" customWidth="1"/>
    <col min="15115" max="15115" width="9.140625" customWidth="1"/>
    <col min="15117" max="15117" width="18.28515625" customWidth="1"/>
    <col min="15361" max="15361" width="30" customWidth="1"/>
    <col min="15362" max="15362" width="10.140625" customWidth="1"/>
    <col min="15363" max="15363" width="10.28515625" customWidth="1"/>
    <col min="15364" max="15364" width="3.42578125" customWidth="1"/>
    <col min="15366" max="15366" width="2.85546875" customWidth="1"/>
    <col min="15368" max="15368" width="3.42578125" customWidth="1"/>
    <col min="15370" max="15370" width="3" customWidth="1"/>
    <col min="15371" max="15371" width="9.140625" customWidth="1"/>
    <col min="15373" max="15373" width="18.28515625" customWidth="1"/>
    <col min="15617" max="15617" width="30" customWidth="1"/>
    <col min="15618" max="15618" width="10.140625" customWidth="1"/>
    <col min="15619" max="15619" width="10.28515625" customWidth="1"/>
    <col min="15620" max="15620" width="3.42578125" customWidth="1"/>
    <col min="15622" max="15622" width="2.85546875" customWidth="1"/>
    <col min="15624" max="15624" width="3.42578125" customWidth="1"/>
    <col min="15626" max="15626" width="3" customWidth="1"/>
    <col min="15627" max="15627" width="9.140625" customWidth="1"/>
    <col min="15629" max="15629" width="18.28515625" customWidth="1"/>
    <col min="15873" max="15873" width="30" customWidth="1"/>
    <col min="15874" max="15874" width="10.140625" customWidth="1"/>
    <col min="15875" max="15875" width="10.28515625" customWidth="1"/>
    <col min="15876" max="15876" width="3.42578125" customWidth="1"/>
    <col min="15878" max="15878" width="2.85546875" customWidth="1"/>
    <col min="15880" max="15880" width="3.42578125" customWidth="1"/>
    <col min="15882" max="15882" width="3" customWidth="1"/>
    <col min="15883" max="15883" width="9.140625" customWidth="1"/>
    <col min="15885" max="15885" width="18.28515625" customWidth="1"/>
    <col min="16129" max="16129" width="30" customWidth="1"/>
    <col min="16130" max="16130" width="10.140625" customWidth="1"/>
    <col min="16131" max="16131" width="10.28515625" customWidth="1"/>
    <col min="16132" max="16132" width="3.42578125" customWidth="1"/>
    <col min="16134" max="16134" width="2.85546875" customWidth="1"/>
    <col min="16136" max="16136" width="3.42578125" customWidth="1"/>
    <col min="16138" max="16138" width="3" customWidth="1"/>
    <col min="16139" max="16139" width="9.140625" customWidth="1"/>
    <col min="16141" max="16141" width="18.28515625" customWidth="1"/>
  </cols>
  <sheetData>
    <row r="1" spans="1:13" s="8" customFormat="1" ht="11.25" x14ac:dyDescent="0.2">
      <c r="A1" s="283" t="s">
        <v>41</v>
      </c>
      <c r="B1" s="283"/>
      <c r="C1" s="283"/>
      <c r="D1" s="283"/>
      <c r="E1" s="283"/>
      <c r="F1" s="283"/>
      <c r="G1" s="283"/>
      <c r="H1" s="283"/>
      <c r="I1" s="283"/>
      <c r="J1" s="283"/>
      <c r="K1" s="283"/>
    </row>
    <row r="2" spans="1:13" s="8" customFormat="1" ht="11.25" x14ac:dyDescent="0.2">
      <c r="A2" s="283" t="s">
        <v>42</v>
      </c>
      <c r="B2" s="283"/>
      <c r="C2" s="283"/>
      <c r="D2" s="283"/>
      <c r="E2" s="283"/>
      <c r="F2" s="283"/>
      <c r="G2" s="283"/>
      <c r="H2" s="283"/>
      <c r="I2" s="283"/>
      <c r="J2" s="283"/>
      <c r="K2" s="283"/>
    </row>
    <row r="3" spans="1:13" s="8" customFormat="1" ht="11.25" x14ac:dyDescent="0.2">
      <c r="A3" s="283" t="s">
        <v>43</v>
      </c>
      <c r="B3" s="283"/>
      <c r="C3" s="283"/>
      <c r="D3" s="283"/>
      <c r="E3" s="283"/>
      <c r="F3" s="283"/>
      <c r="G3" s="283"/>
      <c r="H3" s="283"/>
      <c r="I3" s="283"/>
      <c r="J3" s="283"/>
      <c r="K3" s="283"/>
    </row>
    <row r="4" spans="1:13" ht="18" x14ac:dyDescent="0.25">
      <c r="A4" s="284" t="s">
        <v>44</v>
      </c>
      <c r="B4" s="284"/>
      <c r="C4" s="284"/>
      <c r="D4" s="284"/>
      <c r="E4" s="284"/>
      <c r="F4" s="284"/>
      <c r="G4" s="284"/>
      <c r="H4" s="284"/>
      <c r="I4" s="284"/>
      <c r="J4" s="284"/>
      <c r="K4" s="284"/>
    </row>
    <row r="5" spans="1:13" ht="18" x14ac:dyDescent="0.25">
      <c r="A5" s="284" t="s">
        <v>45</v>
      </c>
      <c r="B5" s="284"/>
      <c r="C5" s="284"/>
      <c r="D5" s="284"/>
      <c r="E5" s="284"/>
      <c r="F5" s="284"/>
      <c r="G5" s="284"/>
      <c r="H5" s="284"/>
      <c r="I5" s="284"/>
      <c r="J5" s="284"/>
      <c r="K5" s="284"/>
    </row>
    <row r="6" spans="1:13" ht="7.9" customHeight="1" x14ac:dyDescent="0.25">
      <c r="A6" s="282"/>
      <c r="B6" s="282"/>
      <c r="C6" s="282"/>
      <c r="D6" s="282"/>
      <c r="E6" s="282"/>
      <c r="F6" s="282"/>
      <c r="G6" s="282"/>
      <c r="H6" s="282"/>
      <c r="I6" s="282"/>
      <c r="J6" s="282"/>
    </row>
    <row r="7" spans="1:13" x14ac:dyDescent="0.25">
      <c r="A7" s="11" t="s">
        <v>46</v>
      </c>
      <c r="B7" s="11"/>
      <c r="C7" s="11"/>
      <c r="D7" s="11"/>
      <c r="E7" s="11"/>
      <c r="F7" s="285" t="s">
        <v>47</v>
      </c>
      <c r="G7" s="285"/>
      <c r="H7" s="285"/>
      <c r="I7" s="285"/>
      <c r="J7" s="285"/>
      <c r="K7" s="285"/>
    </row>
    <row r="8" spans="1:13" x14ac:dyDescent="0.25">
      <c r="A8" s="285" t="s">
        <v>48</v>
      </c>
      <c r="B8" s="285"/>
      <c r="C8" s="285"/>
      <c r="D8" s="285"/>
      <c r="E8" s="285"/>
      <c r="F8" s="285"/>
      <c r="G8" s="285"/>
      <c r="H8" s="285"/>
      <c r="I8" s="285"/>
      <c r="J8" s="285"/>
      <c r="K8" s="285"/>
    </row>
    <row r="9" spans="1:13" ht="0.6" customHeight="1" x14ac:dyDescent="0.25">
      <c r="A9" s="285"/>
      <c r="B9" s="285"/>
      <c r="C9" s="285"/>
      <c r="D9" s="285"/>
      <c r="E9" s="285"/>
      <c r="F9" s="285"/>
      <c r="G9" s="285"/>
      <c r="H9" s="285"/>
      <c r="I9" s="285"/>
      <c r="J9" s="285"/>
      <c r="K9" s="285"/>
    </row>
    <row r="10" spans="1:13" s="12" customFormat="1" ht="40.15" customHeight="1" x14ac:dyDescent="0.2">
      <c r="A10" s="12" t="s">
        <v>49</v>
      </c>
      <c r="B10" s="12" t="s">
        <v>50</v>
      </c>
      <c r="C10" s="13" t="s">
        <v>51</v>
      </c>
      <c r="E10" s="13" t="s">
        <v>52</v>
      </c>
      <c r="G10" s="13" t="s">
        <v>53</v>
      </c>
      <c r="H10" s="13"/>
      <c r="I10" s="13" t="s">
        <v>54</v>
      </c>
      <c r="K10" s="14" t="s">
        <v>55</v>
      </c>
      <c r="L10" s="12" t="s">
        <v>56</v>
      </c>
      <c r="M10" s="15" t="s">
        <v>57</v>
      </c>
    </row>
    <row r="11" spans="1:13" x14ac:dyDescent="0.25">
      <c r="A11" s="16" t="s">
        <v>58</v>
      </c>
      <c r="B11" s="17" t="s">
        <v>59</v>
      </c>
      <c r="C11" s="18"/>
      <c r="D11" s="18"/>
      <c r="E11" s="19"/>
      <c r="F11" s="18"/>
      <c r="G11" s="18"/>
      <c r="H11" s="20"/>
      <c r="I11" s="19"/>
      <c r="J11" s="18"/>
      <c r="K11" s="21"/>
    </row>
    <row r="12" spans="1:13" x14ac:dyDescent="0.25">
      <c r="A12" s="22" t="s">
        <v>60</v>
      </c>
      <c r="B12" s="17"/>
      <c r="C12" s="23">
        <v>1</v>
      </c>
      <c r="D12" s="23" t="s">
        <v>61</v>
      </c>
      <c r="E12" s="24"/>
      <c r="F12" s="23" t="s">
        <v>62</v>
      </c>
      <c r="G12" s="23">
        <f t="shared" ref="G12:G43" si="0">E12*C12</f>
        <v>0</v>
      </c>
      <c r="H12" s="25" t="s">
        <v>63</v>
      </c>
      <c r="I12" s="26">
        <v>4</v>
      </c>
      <c r="J12" s="23" t="s">
        <v>62</v>
      </c>
      <c r="K12" s="10">
        <f t="shared" ref="K12:K43" si="1">G12/I12</f>
        <v>0</v>
      </c>
    </row>
    <row r="13" spans="1:13" x14ac:dyDescent="0.25">
      <c r="A13" s="22" t="s">
        <v>64</v>
      </c>
      <c r="B13" s="17"/>
      <c r="C13" s="23">
        <v>2</v>
      </c>
      <c r="D13" s="23" t="s">
        <v>61</v>
      </c>
      <c r="E13" s="24"/>
      <c r="F13" s="23" t="s">
        <v>62</v>
      </c>
      <c r="G13" s="23">
        <f t="shared" si="0"/>
        <v>0</v>
      </c>
      <c r="H13" s="25" t="s">
        <v>63</v>
      </c>
      <c r="I13" s="26">
        <v>3</v>
      </c>
      <c r="J13" s="23" t="s">
        <v>62</v>
      </c>
      <c r="K13" s="10">
        <f t="shared" si="1"/>
        <v>0</v>
      </c>
    </row>
    <row r="14" spans="1:13" x14ac:dyDescent="0.25">
      <c r="A14" s="22" t="s">
        <v>65</v>
      </c>
      <c r="B14" s="17"/>
      <c r="C14" s="23">
        <v>3</v>
      </c>
      <c r="D14" s="23" t="s">
        <v>61</v>
      </c>
      <c r="E14" s="24"/>
      <c r="F14" s="23" t="s">
        <v>62</v>
      </c>
      <c r="G14" s="23">
        <f t="shared" si="0"/>
        <v>0</v>
      </c>
      <c r="H14" s="25" t="s">
        <v>63</v>
      </c>
      <c r="I14" s="26">
        <v>2</v>
      </c>
      <c r="J14" s="23" t="s">
        <v>62</v>
      </c>
      <c r="K14" s="10">
        <f t="shared" si="1"/>
        <v>0</v>
      </c>
    </row>
    <row r="15" spans="1:13" x14ac:dyDescent="0.25">
      <c r="A15" s="22" t="s">
        <v>66</v>
      </c>
      <c r="B15" s="17"/>
      <c r="C15" s="23">
        <v>4</v>
      </c>
      <c r="D15" s="23" t="s">
        <v>61</v>
      </c>
      <c r="E15" s="24"/>
      <c r="F15" s="23" t="s">
        <v>62</v>
      </c>
      <c r="G15" s="23">
        <f t="shared" si="0"/>
        <v>0</v>
      </c>
      <c r="H15" s="25" t="s">
        <v>63</v>
      </c>
      <c r="I15" s="26">
        <v>2</v>
      </c>
      <c r="J15" s="23" t="s">
        <v>62</v>
      </c>
      <c r="K15" s="10">
        <f t="shared" si="1"/>
        <v>0</v>
      </c>
    </row>
    <row r="16" spans="1:13" x14ac:dyDescent="0.25">
      <c r="A16" s="16" t="s">
        <v>67</v>
      </c>
      <c r="B16" s="17" t="s">
        <v>68</v>
      </c>
      <c r="C16" s="18"/>
      <c r="D16" s="18"/>
      <c r="E16" s="19"/>
      <c r="F16" s="18"/>
      <c r="G16" s="18"/>
      <c r="H16" s="20"/>
      <c r="I16" s="19"/>
      <c r="J16" s="18"/>
      <c r="K16" s="21"/>
    </row>
    <row r="17" spans="1:11" x14ac:dyDescent="0.25">
      <c r="A17" s="22" t="s">
        <v>60</v>
      </c>
      <c r="B17" s="17"/>
      <c r="C17" s="23">
        <v>1</v>
      </c>
      <c r="D17" s="23" t="s">
        <v>61</v>
      </c>
      <c r="E17" s="24"/>
      <c r="F17" s="23" t="s">
        <v>62</v>
      </c>
      <c r="G17" s="23">
        <f t="shared" si="0"/>
        <v>0</v>
      </c>
      <c r="H17" s="25" t="s">
        <v>63</v>
      </c>
      <c r="I17" s="26">
        <v>4</v>
      </c>
      <c r="J17" s="23" t="s">
        <v>62</v>
      </c>
      <c r="K17" s="10">
        <f t="shared" si="1"/>
        <v>0</v>
      </c>
    </row>
    <row r="18" spans="1:11" x14ac:dyDescent="0.25">
      <c r="A18" s="22" t="s">
        <v>64</v>
      </c>
      <c r="B18" s="17"/>
      <c r="C18" s="23">
        <v>2</v>
      </c>
      <c r="D18" s="23" t="s">
        <v>61</v>
      </c>
      <c r="E18" s="24"/>
      <c r="F18" s="23" t="s">
        <v>62</v>
      </c>
      <c r="G18" s="23">
        <f t="shared" si="0"/>
        <v>0</v>
      </c>
      <c r="H18" s="25" t="s">
        <v>63</v>
      </c>
      <c r="I18" s="26">
        <v>3</v>
      </c>
      <c r="J18" s="23" t="s">
        <v>62</v>
      </c>
      <c r="K18" s="10">
        <f t="shared" si="1"/>
        <v>0</v>
      </c>
    </row>
    <row r="19" spans="1:11" x14ac:dyDescent="0.25">
      <c r="A19" s="22" t="s">
        <v>65</v>
      </c>
      <c r="B19" s="17"/>
      <c r="C19" s="23">
        <v>3</v>
      </c>
      <c r="D19" s="23" t="s">
        <v>61</v>
      </c>
      <c r="E19" s="24"/>
      <c r="F19" s="23" t="s">
        <v>62</v>
      </c>
      <c r="G19" s="23">
        <f t="shared" si="0"/>
        <v>0</v>
      </c>
      <c r="H19" s="25" t="s">
        <v>63</v>
      </c>
      <c r="I19" s="26">
        <v>2</v>
      </c>
      <c r="J19" s="23" t="s">
        <v>62</v>
      </c>
      <c r="K19" s="10">
        <f t="shared" si="1"/>
        <v>0</v>
      </c>
    </row>
    <row r="20" spans="1:11" x14ac:dyDescent="0.25">
      <c r="A20" s="22" t="s">
        <v>66</v>
      </c>
      <c r="B20" s="17"/>
      <c r="C20" s="23">
        <v>4</v>
      </c>
      <c r="D20" s="23" t="s">
        <v>61</v>
      </c>
      <c r="E20" s="24"/>
      <c r="F20" s="23" t="s">
        <v>62</v>
      </c>
      <c r="G20" s="23">
        <f t="shared" si="0"/>
        <v>0</v>
      </c>
      <c r="H20" s="25" t="s">
        <v>63</v>
      </c>
      <c r="I20" s="26">
        <v>2</v>
      </c>
      <c r="J20" s="23" t="s">
        <v>62</v>
      </c>
      <c r="K20" s="10">
        <f t="shared" si="1"/>
        <v>0</v>
      </c>
    </row>
    <row r="21" spans="1:11" s="12" customFormat="1" x14ac:dyDescent="0.25">
      <c r="A21" s="16" t="s">
        <v>69</v>
      </c>
      <c r="B21" s="17" t="s">
        <v>70</v>
      </c>
      <c r="C21" s="18"/>
      <c r="D21" s="18"/>
      <c r="E21" s="19"/>
      <c r="F21" s="18"/>
      <c r="G21" s="18"/>
      <c r="H21" s="20"/>
      <c r="I21" s="19"/>
      <c r="J21" s="18"/>
      <c r="K21" s="21"/>
    </row>
    <row r="22" spans="1:11" s="12" customFormat="1" x14ac:dyDescent="0.25">
      <c r="A22" s="22" t="s">
        <v>60</v>
      </c>
      <c r="B22" s="17"/>
      <c r="C22" s="23">
        <v>1</v>
      </c>
      <c r="D22" s="23" t="s">
        <v>61</v>
      </c>
      <c r="E22" s="24">
        <v>0</v>
      </c>
      <c r="F22" s="23" t="s">
        <v>62</v>
      </c>
      <c r="G22" s="23">
        <f t="shared" si="0"/>
        <v>0</v>
      </c>
      <c r="H22" s="25" t="s">
        <v>63</v>
      </c>
      <c r="I22">
        <v>4</v>
      </c>
      <c r="J22" s="23" t="s">
        <v>62</v>
      </c>
      <c r="K22" s="10">
        <f t="shared" si="1"/>
        <v>0</v>
      </c>
    </row>
    <row r="23" spans="1:11" s="12" customFormat="1" x14ac:dyDescent="0.25">
      <c r="A23" s="22" t="s">
        <v>64</v>
      </c>
      <c r="B23" s="17"/>
      <c r="C23" s="23">
        <v>2</v>
      </c>
      <c r="D23" s="23" t="s">
        <v>61</v>
      </c>
      <c r="E23" s="24">
        <v>1</v>
      </c>
      <c r="F23" s="23" t="s">
        <v>62</v>
      </c>
      <c r="G23" s="23">
        <f t="shared" si="0"/>
        <v>2</v>
      </c>
      <c r="H23" s="25" t="s">
        <v>63</v>
      </c>
      <c r="I23">
        <v>3</v>
      </c>
      <c r="J23" s="23" t="s">
        <v>62</v>
      </c>
      <c r="K23" s="10">
        <f t="shared" si="1"/>
        <v>0.66666666666666663</v>
      </c>
    </row>
    <row r="24" spans="1:11" s="12" customFormat="1" x14ac:dyDescent="0.25">
      <c r="A24" s="22" t="s">
        <v>65</v>
      </c>
      <c r="B24" s="17"/>
      <c r="C24" s="23">
        <v>3</v>
      </c>
      <c r="D24" s="23" t="s">
        <v>61</v>
      </c>
      <c r="E24" s="24">
        <v>0</v>
      </c>
      <c r="F24" s="23" t="s">
        <v>62</v>
      </c>
      <c r="G24" s="23">
        <f t="shared" si="0"/>
        <v>0</v>
      </c>
      <c r="H24" s="25" t="s">
        <v>63</v>
      </c>
      <c r="I24">
        <v>2</v>
      </c>
      <c r="J24" s="23" t="s">
        <v>62</v>
      </c>
      <c r="K24" s="10">
        <f t="shared" si="1"/>
        <v>0</v>
      </c>
    </row>
    <row r="25" spans="1:11" s="12" customFormat="1" x14ac:dyDescent="0.25">
      <c r="A25" s="22" t="s">
        <v>66</v>
      </c>
      <c r="B25" s="17"/>
      <c r="C25" s="23">
        <v>4</v>
      </c>
      <c r="D25" s="23" t="s">
        <v>61</v>
      </c>
      <c r="E25" s="24">
        <v>0</v>
      </c>
      <c r="F25" s="23" t="s">
        <v>62</v>
      </c>
      <c r="G25" s="23">
        <f t="shared" si="0"/>
        <v>0</v>
      </c>
      <c r="H25" s="25" t="s">
        <v>63</v>
      </c>
      <c r="I25">
        <v>2</v>
      </c>
      <c r="J25" s="23" t="s">
        <v>62</v>
      </c>
      <c r="K25" s="10">
        <f t="shared" si="1"/>
        <v>0</v>
      </c>
    </row>
    <row r="26" spans="1:11" x14ac:dyDescent="0.25">
      <c r="A26" s="16" t="s">
        <v>71</v>
      </c>
      <c r="B26" s="17" t="s">
        <v>72</v>
      </c>
      <c r="C26" s="18"/>
      <c r="D26" s="18"/>
      <c r="E26" s="19"/>
      <c r="F26" s="18"/>
      <c r="G26" s="18"/>
      <c r="H26" s="20"/>
      <c r="I26" s="19"/>
      <c r="J26" s="18"/>
      <c r="K26" s="21"/>
    </row>
    <row r="27" spans="1:11" x14ac:dyDescent="0.25">
      <c r="A27" s="22" t="s">
        <v>60</v>
      </c>
      <c r="B27" s="17"/>
      <c r="C27" s="23">
        <v>1</v>
      </c>
      <c r="D27" s="23" t="s">
        <v>61</v>
      </c>
      <c r="E27" s="24"/>
      <c r="F27" s="23" t="s">
        <v>62</v>
      </c>
      <c r="G27" s="23">
        <f t="shared" si="0"/>
        <v>0</v>
      </c>
      <c r="H27" s="25" t="s">
        <v>63</v>
      </c>
      <c r="I27">
        <v>4</v>
      </c>
      <c r="J27" s="23" t="s">
        <v>62</v>
      </c>
      <c r="K27" s="10">
        <f t="shared" si="1"/>
        <v>0</v>
      </c>
    </row>
    <row r="28" spans="1:11" x14ac:dyDescent="0.25">
      <c r="A28" s="22" t="s">
        <v>64</v>
      </c>
      <c r="B28" s="17"/>
      <c r="C28" s="23">
        <v>2</v>
      </c>
      <c r="D28" s="23" t="s">
        <v>61</v>
      </c>
      <c r="E28" s="24"/>
      <c r="F28" s="23" t="s">
        <v>62</v>
      </c>
      <c r="G28" s="23">
        <f t="shared" si="0"/>
        <v>0</v>
      </c>
      <c r="H28" s="25" t="s">
        <v>63</v>
      </c>
      <c r="I28">
        <v>4</v>
      </c>
      <c r="J28" s="23" t="s">
        <v>62</v>
      </c>
      <c r="K28" s="10">
        <f t="shared" si="1"/>
        <v>0</v>
      </c>
    </row>
    <row r="29" spans="1:11" x14ac:dyDescent="0.25">
      <c r="A29" s="16" t="s">
        <v>73</v>
      </c>
      <c r="B29" s="17" t="s">
        <v>74</v>
      </c>
      <c r="C29" s="18"/>
      <c r="D29" s="18"/>
      <c r="E29" s="19"/>
      <c r="F29" s="18"/>
      <c r="G29" s="18"/>
      <c r="H29" s="20"/>
      <c r="I29" s="19"/>
      <c r="J29" s="18"/>
      <c r="K29" s="21"/>
    </row>
    <row r="30" spans="1:11" x14ac:dyDescent="0.25">
      <c r="A30" s="22" t="s">
        <v>60</v>
      </c>
      <c r="B30" s="17"/>
      <c r="C30" s="23">
        <v>1</v>
      </c>
      <c r="D30" s="23" t="s">
        <v>61</v>
      </c>
      <c r="E30" s="24">
        <v>0</v>
      </c>
      <c r="F30" s="23" t="s">
        <v>62</v>
      </c>
      <c r="G30" s="23">
        <f t="shared" si="0"/>
        <v>0</v>
      </c>
      <c r="H30" s="25" t="s">
        <v>63</v>
      </c>
      <c r="I30">
        <v>4</v>
      </c>
      <c r="J30" s="23" t="s">
        <v>62</v>
      </c>
      <c r="K30" s="10">
        <f t="shared" si="1"/>
        <v>0</v>
      </c>
    </row>
    <row r="31" spans="1:11" x14ac:dyDescent="0.25">
      <c r="A31" s="22" t="s">
        <v>64</v>
      </c>
      <c r="B31" s="17"/>
      <c r="C31" s="23">
        <v>2</v>
      </c>
      <c r="D31" s="23" t="s">
        <v>61</v>
      </c>
      <c r="E31" s="24">
        <v>0</v>
      </c>
      <c r="F31" s="23" t="s">
        <v>62</v>
      </c>
      <c r="G31" s="23">
        <f t="shared" si="0"/>
        <v>0</v>
      </c>
      <c r="H31" s="25" t="s">
        <v>63</v>
      </c>
      <c r="I31">
        <v>3</v>
      </c>
      <c r="J31" s="23" t="s">
        <v>62</v>
      </c>
      <c r="K31" s="10">
        <f t="shared" si="1"/>
        <v>0</v>
      </c>
    </row>
    <row r="32" spans="1:11" x14ac:dyDescent="0.25">
      <c r="A32" s="22" t="s">
        <v>65</v>
      </c>
      <c r="B32" s="17"/>
      <c r="C32" s="23">
        <v>3</v>
      </c>
      <c r="D32" s="23" t="s">
        <v>61</v>
      </c>
      <c r="E32" s="24">
        <v>0</v>
      </c>
      <c r="F32" s="23" t="s">
        <v>62</v>
      </c>
      <c r="G32" s="23">
        <f t="shared" si="0"/>
        <v>0</v>
      </c>
      <c r="H32" s="25" t="s">
        <v>63</v>
      </c>
      <c r="I32">
        <v>2</v>
      </c>
      <c r="J32" s="23" t="s">
        <v>62</v>
      </c>
      <c r="K32" s="10">
        <f t="shared" si="1"/>
        <v>0</v>
      </c>
    </row>
    <row r="33" spans="1:11" x14ac:dyDescent="0.25">
      <c r="A33" s="22" t="s">
        <v>66</v>
      </c>
      <c r="B33" s="17"/>
      <c r="C33" s="23">
        <v>4</v>
      </c>
      <c r="D33" s="23" t="s">
        <v>61</v>
      </c>
      <c r="E33" s="24">
        <v>0</v>
      </c>
      <c r="F33" s="23" t="s">
        <v>62</v>
      </c>
      <c r="G33" s="23">
        <f t="shared" si="0"/>
        <v>0</v>
      </c>
      <c r="H33" s="25" t="s">
        <v>63</v>
      </c>
      <c r="I33">
        <v>2</v>
      </c>
      <c r="J33" s="23" t="s">
        <v>62</v>
      </c>
      <c r="K33" s="10">
        <f t="shared" si="1"/>
        <v>0</v>
      </c>
    </row>
    <row r="34" spans="1:11" x14ac:dyDescent="0.25">
      <c r="A34" s="16" t="s">
        <v>75</v>
      </c>
      <c r="B34" s="17" t="s">
        <v>76</v>
      </c>
      <c r="C34" s="18"/>
      <c r="D34" s="18"/>
      <c r="E34" s="19"/>
      <c r="F34" s="18"/>
      <c r="G34" s="18"/>
      <c r="H34" s="20"/>
      <c r="I34" s="19"/>
      <c r="J34" s="18"/>
      <c r="K34" s="21"/>
    </row>
    <row r="35" spans="1:11" x14ac:dyDescent="0.25">
      <c r="A35" s="22" t="s">
        <v>60</v>
      </c>
      <c r="B35" s="17"/>
      <c r="C35" s="23">
        <v>1</v>
      </c>
      <c r="D35" s="23" t="s">
        <v>61</v>
      </c>
      <c r="E35" s="24"/>
      <c r="F35" s="23" t="s">
        <v>62</v>
      </c>
      <c r="G35" s="23">
        <f t="shared" si="0"/>
        <v>0</v>
      </c>
      <c r="H35" s="25" t="s">
        <v>63</v>
      </c>
      <c r="I35">
        <v>4</v>
      </c>
      <c r="J35" s="23" t="s">
        <v>62</v>
      </c>
      <c r="K35" s="10">
        <f t="shared" si="1"/>
        <v>0</v>
      </c>
    </row>
    <row r="36" spans="1:11" x14ac:dyDescent="0.25">
      <c r="A36" s="22" t="s">
        <v>64</v>
      </c>
      <c r="B36" s="17"/>
      <c r="C36" s="23">
        <v>2</v>
      </c>
      <c r="D36" s="23" t="s">
        <v>61</v>
      </c>
      <c r="E36" s="24"/>
      <c r="F36" s="23" t="s">
        <v>62</v>
      </c>
      <c r="G36" s="23">
        <f t="shared" si="0"/>
        <v>0</v>
      </c>
      <c r="H36" s="25" t="s">
        <v>63</v>
      </c>
      <c r="I36">
        <v>3</v>
      </c>
      <c r="J36" s="23" t="s">
        <v>62</v>
      </c>
      <c r="K36" s="10">
        <f t="shared" si="1"/>
        <v>0</v>
      </c>
    </row>
    <row r="37" spans="1:11" x14ac:dyDescent="0.25">
      <c r="A37" s="22" t="s">
        <v>65</v>
      </c>
      <c r="B37" s="17"/>
      <c r="C37" s="23">
        <v>3</v>
      </c>
      <c r="D37" s="23" t="s">
        <v>61</v>
      </c>
      <c r="E37" s="24"/>
      <c r="F37" s="23" t="s">
        <v>62</v>
      </c>
      <c r="G37" s="23">
        <f t="shared" si="0"/>
        <v>0</v>
      </c>
      <c r="H37" s="25" t="s">
        <v>63</v>
      </c>
      <c r="I37">
        <v>2</v>
      </c>
      <c r="J37" s="23" t="s">
        <v>62</v>
      </c>
      <c r="K37" s="10">
        <f t="shared" si="1"/>
        <v>0</v>
      </c>
    </row>
    <row r="38" spans="1:11" x14ac:dyDescent="0.25">
      <c r="A38" s="22" t="s">
        <v>66</v>
      </c>
      <c r="B38" s="17"/>
      <c r="C38" s="23">
        <v>4</v>
      </c>
      <c r="D38" s="23" t="s">
        <v>61</v>
      </c>
      <c r="E38" s="24"/>
      <c r="F38" s="23" t="s">
        <v>62</v>
      </c>
      <c r="G38" s="23">
        <f t="shared" si="0"/>
        <v>0</v>
      </c>
      <c r="H38" s="25" t="s">
        <v>63</v>
      </c>
      <c r="I38">
        <v>2</v>
      </c>
      <c r="J38" s="23" t="s">
        <v>62</v>
      </c>
      <c r="K38" s="10">
        <f t="shared" si="1"/>
        <v>0</v>
      </c>
    </row>
    <row r="39" spans="1:11" x14ac:dyDescent="0.25">
      <c r="A39" s="16" t="s">
        <v>77</v>
      </c>
      <c r="B39" s="17" t="s">
        <v>78</v>
      </c>
      <c r="C39" s="18"/>
      <c r="D39" s="18"/>
      <c r="E39" s="19"/>
      <c r="F39" s="18"/>
      <c r="G39" s="18"/>
      <c r="H39" s="20"/>
      <c r="I39" s="19"/>
      <c r="J39" s="18"/>
      <c r="K39" s="21"/>
    </row>
    <row r="40" spans="1:11" x14ac:dyDescent="0.25">
      <c r="A40" s="22" t="s">
        <v>60</v>
      </c>
      <c r="B40" s="17"/>
      <c r="C40" s="23">
        <v>1</v>
      </c>
      <c r="D40" s="23" t="s">
        <v>61</v>
      </c>
      <c r="E40" s="24">
        <v>0</v>
      </c>
      <c r="F40" s="23" t="s">
        <v>62</v>
      </c>
      <c r="G40" s="23">
        <f t="shared" si="0"/>
        <v>0</v>
      </c>
      <c r="H40" s="25" t="s">
        <v>63</v>
      </c>
      <c r="I40">
        <v>4</v>
      </c>
      <c r="J40" s="23" t="s">
        <v>62</v>
      </c>
      <c r="K40" s="10">
        <f t="shared" si="1"/>
        <v>0</v>
      </c>
    </row>
    <row r="41" spans="1:11" x14ac:dyDescent="0.25">
      <c r="A41" s="22" t="s">
        <v>64</v>
      </c>
      <c r="B41" s="17"/>
      <c r="C41" s="23">
        <v>2</v>
      </c>
      <c r="D41" s="23" t="s">
        <v>61</v>
      </c>
      <c r="E41" s="24">
        <v>0</v>
      </c>
      <c r="F41" s="23" t="s">
        <v>62</v>
      </c>
      <c r="G41" s="23">
        <f t="shared" si="0"/>
        <v>0</v>
      </c>
      <c r="H41" s="25" t="s">
        <v>63</v>
      </c>
      <c r="I41">
        <v>3</v>
      </c>
      <c r="J41" s="23" t="s">
        <v>62</v>
      </c>
      <c r="K41" s="10">
        <f t="shared" si="1"/>
        <v>0</v>
      </c>
    </row>
    <row r="42" spans="1:11" x14ac:dyDescent="0.25">
      <c r="A42" s="22" t="s">
        <v>65</v>
      </c>
      <c r="B42" s="17"/>
      <c r="C42" s="23">
        <v>3</v>
      </c>
      <c r="D42" s="23" t="s">
        <v>61</v>
      </c>
      <c r="E42" s="24">
        <v>0</v>
      </c>
      <c r="F42" s="23" t="s">
        <v>62</v>
      </c>
      <c r="G42" s="23">
        <f t="shared" si="0"/>
        <v>0</v>
      </c>
      <c r="H42" s="25" t="s">
        <v>63</v>
      </c>
      <c r="I42">
        <v>2</v>
      </c>
      <c r="J42" s="23" t="s">
        <v>62</v>
      </c>
      <c r="K42" s="10">
        <f t="shared" si="1"/>
        <v>0</v>
      </c>
    </row>
    <row r="43" spans="1:11" x14ac:dyDescent="0.25">
      <c r="A43" s="22" t="s">
        <v>66</v>
      </c>
      <c r="B43" s="17"/>
      <c r="C43" s="23">
        <v>4</v>
      </c>
      <c r="D43" s="23" t="s">
        <v>61</v>
      </c>
      <c r="E43" s="24">
        <v>0</v>
      </c>
      <c r="F43" s="23" t="s">
        <v>62</v>
      </c>
      <c r="G43" s="23">
        <f t="shared" si="0"/>
        <v>0</v>
      </c>
      <c r="H43" s="25" t="s">
        <v>63</v>
      </c>
      <c r="I43">
        <v>2</v>
      </c>
      <c r="J43" s="23" t="s">
        <v>62</v>
      </c>
      <c r="K43" s="10">
        <f t="shared" si="1"/>
        <v>0</v>
      </c>
    </row>
    <row r="44" spans="1:11" x14ac:dyDescent="0.25">
      <c r="A44" s="27" t="s">
        <v>79</v>
      </c>
      <c r="B44" s="17" t="s">
        <v>80</v>
      </c>
      <c r="C44" s="23">
        <v>4</v>
      </c>
      <c r="D44" s="23" t="s">
        <v>61</v>
      </c>
      <c r="E44" s="24"/>
      <c r="F44" s="23" t="s">
        <v>62</v>
      </c>
      <c r="G44" s="23">
        <f>E44*C44</f>
        <v>0</v>
      </c>
      <c r="H44" s="25" t="s">
        <v>63</v>
      </c>
      <c r="I44">
        <v>4</v>
      </c>
      <c r="J44" s="23" t="s">
        <v>62</v>
      </c>
      <c r="K44" s="10">
        <f>G44/I44</f>
        <v>0</v>
      </c>
    </row>
    <row r="45" spans="1:11" x14ac:dyDescent="0.25">
      <c r="A45" s="16" t="s">
        <v>81</v>
      </c>
      <c r="B45" s="17" t="s">
        <v>82</v>
      </c>
      <c r="C45" s="18"/>
      <c r="D45" s="18"/>
      <c r="E45" s="19"/>
      <c r="F45" s="18"/>
      <c r="G45" s="18"/>
      <c r="H45" s="20"/>
      <c r="I45" s="19"/>
      <c r="J45" s="18"/>
      <c r="K45" s="21"/>
    </row>
    <row r="46" spans="1:11" x14ac:dyDescent="0.25">
      <c r="A46" s="22" t="s">
        <v>60</v>
      </c>
      <c r="B46" s="17"/>
      <c r="C46" s="23">
        <v>1</v>
      </c>
      <c r="D46" s="23" t="s">
        <v>61</v>
      </c>
      <c r="E46" s="24"/>
      <c r="F46" s="23" t="s">
        <v>62</v>
      </c>
      <c r="G46" s="23">
        <f>E46*C46</f>
        <v>0</v>
      </c>
      <c r="H46" s="25" t="s">
        <v>63</v>
      </c>
      <c r="I46">
        <v>4</v>
      </c>
      <c r="J46" s="23" t="s">
        <v>62</v>
      </c>
      <c r="K46" s="10">
        <f>G46/I46</f>
        <v>0</v>
      </c>
    </row>
    <row r="47" spans="1:11" x14ac:dyDescent="0.25">
      <c r="A47" s="22" t="s">
        <v>64</v>
      </c>
      <c r="B47" s="17"/>
      <c r="C47" s="23">
        <v>2</v>
      </c>
      <c r="D47" s="23" t="s">
        <v>61</v>
      </c>
      <c r="E47" s="24"/>
      <c r="F47" s="23" t="s">
        <v>62</v>
      </c>
      <c r="G47" s="23">
        <f>E47*C47</f>
        <v>0</v>
      </c>
      <c r="H47" s="25" t="s">
        <v>63</v>
      </c>
      <c r="I47">
        <v>3</v>
      </c>
      <c r="J47" s="23" t="s">
        <v>62</v>
      </c>
      <c r="K47" s="10">
        <f>G47/I47</f>
        <v>0</v>
      </c>
    </row>
    <row r="48" spans="1:11" x14ac:dyDescent="0.25">
      <c r="A48" s="22" t="s">
        <v>65</v>
      </c>
      <c r="B48" s="17"/>
      <c r="C48" s="23">
        <v>3</v>
      </c>
      <c r="D48" s="23" t="s">
        <v>61</v>
      </c>
      <c r="E48" s="24"/>
      <c r="F48" s="23" t="s">
        <v>62</v>
      </c>
      <c r="G48" s="23">
        <f>E48*C48</f>
        <v>0</v>
      </c>
      <c r="H48" s="25" t="s">
        <v>63</v>
      </c>
      <c r="I48">
        <v>2</v>
      </c>
      <c r="J48" s="23" t="s">
        <v>62</v>
      </c>
      <c r="K48" s="10">
        <f>G48/I48</f>
        <v>0</v>
      </c>
    </row>
    <row r="49" spans="1:11" x14ac:dyDescent="0.25">
      <c r="A49" s="22" t="s">
        <v>66</v>
      </c>
      <c r="B49" s="17"/>
      <c r="C49" s="23">
        <v>4</v>
      </c>
      <c r="D49" s="23" t="s">
        <v>61</v>
      </c>
      <c r="E49" s="24"/>
      <c r="F49" s="23" t="s">
        <v>62</v>
      </c>
      <c r="G49" s="23">
        <f>E49*C49</f>
        <v>0</v>
      </c>
      <c r="H49" s="25" t="s">
        <v>63</v>
      </c>
      <c r="I49">
        <v>2</v>
      </c>
      <c r="J49" s="23" t="s">
        <v>62</v>
      </c>
      <c r="K49" s="10">
        <f>G49/I49</f>
        <v>0</v>
      </c>
    </row>
    <row r="50" spans="1:11" ht="26.25" x14ac:dyDescent="0.25">
      <c r="A50" s="28" t="s">
        <v>83</v>
      </c>
      <c r="B50" s="17" t="s">
        <v>84</v>
      </c>
      <c r="C50" s="23">
        <v>4</v>
      </c>
      <c r="D50" s="23" t="s">
        <v>61</v>
      </c>
      <c r="E50" s="24"/>
      <c r="F50" s="23" t="s">
        <v>62</v>
      </c>
      <c r="G50" s="23">
        <f>E50*C50</f>
        <v>0</v>
      </c>
      <c r="H50" s="25" t="s">
        <v>63</v>
      </c>
      <c r="I50">
        <v>3</v>
      </c>
      <c r="J50" s="23" t="s">
        <v>62</v>
      </c>
      <c r="K50" s="10">
        <f>G50/I50</f>
        <v>0</v>
      </c>
    </row>
    <row r="51" spans="1:11" x14ac:dyDescent="0.25">
      <c r="A51" s="16" t="s">
        <v>85</v>
      </c>
      <c r="B51" s="17" t="s">
        <v>86</v>
      </c>
      <c r="C51" s="18"/>
      <c r="D51" s="18"/>
      <c r="E51" s="19"/>
      <c r="F51" s="18"/>
      <c r="G51" s="18"/>
      <c r="H51" s="20"/>
      <c r="I51" s="19"/>
      <c r="J51" s="18"/>
      <c r="K51" s="21"/>
    </row>
    <row r="52" spans="1:11" x14ac:dyDescent="0.25">
      <c r="A52" s="22" t="s">
        <v>60</v>
      </c>
      <c r="B52" s="17"/>
      <c r="C52" s="23">
        <v>1</v>
      </c>
      <c r="D52" s="23" t="s">
        <v>61</v>
      </c>
      <c r="E52" s="24">
        <v>0</v>
      </c>
      <c r="F52" s="23" t="s">
        <v>62</v>
      </c>
      <c r="G52" s="23">
        <f t="shared" ref="G52:G80" si="2">E52*C52</f>
        <v>0</v>
      </c>
      <c r="H52" s="25" t="s">
        <v>63</v>
      </c>
      <c r="I52">
        <v>5</v>
      </c>
      <c r="J52" s="23" t="s">
        <v>62</v>
      </c>
      <c r="K52" s="10">
        <f t="shared" ref="K52:K91" si="3">G52/I52</f>
        <v>0</v>
      </c>
    </row>
    <row r="53" spans="1:11" x14ac:dyDescent="0.25">
      <c r="A53" s="22" t="s">
        <v>64</v>
      </c>
      <c r="B53" s="17"/>
      <c r="C53" s="23">
        <v>2</v>
      </c>
      <c r="D53" s="23" t="s">
        <v>61</v>
      </c>
      <c r="E53" s="24">
        <v>0</v>
      </c>
      <c r="F53" s="23" t="s">
        <v>62</v>
      </c>
      <c r="G53" s="23">
        <f t="shared" si="2"/>
        <v>0</v>
      </c>
      <c r="H53" s="25" t="s">
        <v>63</v>
      </c>
      <c r="I53">
        <v>4</v>
      </c>
      <c r="J53" s="23" t="s">
        <v>62</v>
      </c>
      <c r="K53" s="10">
        <f t="shared" si="3"/>
        <v>0</v>
      </c>
    </row>
    <row r="54" spans="1:11" x14ac:dyDescent="0.25">
      <c r="A54" s="16" t="s">
        <v>87</v>
      </c>
      <c r="B54" s="17" t="s">
        <v>88</v>
      </c>
      <c r="C54" s="18"/>
      <c r="D54" s="18"/>
      <c r="E54" s="19"/>
      <c r="F54" s="18"/>
      <c r="G54" s="18"/>
      <c r="H54" s="20"/>
      <c r="I54" s="19"/>
      <c r="J54" s="18"/>
      <c r="K54" s="21"/>
    </row>
    <row r="55" spans="1:11" x14ac:dyDescent="0.25">
      <c r="A55" s="22" t="s">
        <v>60</v>
      </c>
      <c r="B55" s="17"/>
      <c r="C55" s="23">
        <v>1</v>
      </c>
      <c r="D55" s="23" t="s">
        <v>61</v>
      </c>
      <c r="E55" s="24"/>
      <c r="F55" s="23" t="s">
        <v>62</v>
      </c>
      <c r="G55" s="23">
        <f t="shared" si="2"/>
        <v>0</v>
      </c>
      <c r="H55" s="25" t="s">
        <v>63</v>
      </c>
      <c r="I55">
        <v>4</v>
      </c>
      <c r="J55" s="23" t="s">
        <v>62</v>
      </c>
      <c r="K55" s="10">
        <f t="shared" si="3"/>
        <v>0</v>
      </c>
    </row>
    <row r="56" spans="1:11" x14ac:dyDescent="0.25">
      <c r="A56" s="22" t="s">
        <v>64</v>
      </c>
      <c r="B56" s="17"/>
      <c r="C56" s="23">
        <v>2</v>
      </c>
      <c r="D56" s="23" t="s">
        <v>61</v>
      </c>
      <c r="E56" s="24"/>
      <c r="F56" s="23" t="s">
        <v>62</v>
      </c>
      <c r="G56" s="23">
        <f t="shared" si="2"/>
        <v>0</v>
      </c>
      <c r="H56" s="25" t="s">
        <v>63</v>
      </c>
      <c r="I56">
        <v>3</v>
      </c>
      <c r="J56" s="23" t="s">
        <v>62</v>
      </c>
      <c r="K56" s="10">
        <f t="shared" si="3"/>
        <v>0</v>
      </c>
    </row>
    <row r="57" spans="1:11" x14ac:dyDescent="0.25">
      <c r="A57" s="22" t="s">
        <v>65</v>
      </c>
      <c r="B57" s="17"/>
      <c r="C57" s="23">
        <v>3</v>
      </c>
      <c r="D57" s="23" t="s">
        <v>61</v>
      </c>
      <c r="E57" s="24"/>
      <c r="F57" s="23" t="s">
        <v>62</v>
      </c>
      <c r="G57" s="23">
        <f t="shared" si="2"/>
        <v>0</v>
      </c>
      <c r="H57" s="25" t="s">
        <v>63</v>
      </c>
      <c r="I57">
        <v>2</v>
      </c>
      <c r="J57" s="23" t="s">
        <v>62</v>
      </c>
      <c r="K57" s="10">
        <f t="shared" si="3"/>
        <v>0</v>
      </c>
    </row>
    <row r="58" spans="1:11" x14ac:dyDescent="0.25">
      <c r="A58" s="22" t="s">
        <v>66</v>
      </c>
      <c r="B58" s="17"/>
      <c r="C58" s="23">
        <v>4</v>
      </c>
      <c r="D58" s="23" t="s">
        <v>61</v>
      </c>
      <c r="E58" s="24"/>
      <c r="F58" s="23" t="s">
        <v>62</v>
      </c>
      <c r="G58" s="23">
        <f t="shared" si="2"/>
        <v>0</v>
      </c>
      <c r="H58" s="25" t="s">
        <v>63</v>
      </c>
      <c r="I58">
        <v>2</v>
      </c>
      <c r="J58" s="23" t="s">
        <v>62</v>
      </c>
      <c r="K58" s="10">
        <f t="shared" si="3"/>
        <v>0</v>
      </c>
    </row>
    <row r="59" spans="1:11" x14ac:dyDescent="0.25">
      <c r="A59" s="16" t="s">
        <v>89</v>
      </c>
      <c r="B59" s="17" t="s">
        <v>90</v>
      </c>
      <c r="C59" s="23">
        <v>4</v>
      </c>
      <c r="D59" s="23" t="s">
        <v>61</v>
      </c>
      <c r="E59" s="24"/>
      <c r="F59" s="23" t="s">
        <v>62</v>
      </c>
      <c r="G59" s="23">
        <f t="shared" si="2"/>
        <v>0</v>
      </c>
      <c r="H59" s="25" t="s">
        <v>63</v>
      </c>
      <c r="I59">
        <v>2</v>
      </c>
      <c r="J59" s="23" t="s">
        <v>62</v>
      </c>
      <c r="K59" s="10">
        <f t="shared" si="3"/>
        <v>0</v>
      </c>
    </row>
    <row r="60" spans="1:11" x14ac:dyDescent="0.25">
      <c r="A60" s="22" t="s">
        <v>91</v>
      </c>
      <c r="B60" s="17" t="s">
        <v>92</v>
      </c>
      <c r="C60" s="23">
        <v>1</v>
      </c>
      <c r="D60" s="23" t="s">
        <v>61</v>
      </c>
      <c r="E60" s="24"/>
      <c r="F60" s="23" t="s">
        <v>62</v>
      </c>
      <c r="G60" s="23">
        <f t="shared" si="2"/>
        <v>0</v>
      </c>
      <c r="H60" s="25" t="s">
        <v>63</v>
      </c>
      <c r="I60">
        <v>2</v>
      </c>
      <c r="J60" s="23" t="s">
        <v>62</v>
      </c>
      <c r="K60" s="10">
        <f t="shared" si="3"/>
        <v>0</v>
      </c>
    </row>
    <row r="61" spans="1:11" x14ac:dyDescent="0.25">
      <c r="A61" s="22" t="s">
        <v>93</v>
      </c>
      <c r="B61" s="17" t="s">
        <v>94</v>
      </c>
      <c r="C61" s="23">
        <v>1</v>
      </c>
      <c r="D61" s="23" t="s">
        <v>61</v>
      </c>
      <c r="E61" s="24"/>
      <c r="F61" s="23" t="s">
        <v>62</v>
      </c>
      <c r="G61" s="23">
        <f t="shared" si="2"/>
        <v>0</v>
      </c>
      <c r="H61" s="25" t="s">
        <v>63</v>
      </c>
      <c r="I61">
        <v>4</v>
      </c>
      <c r="J61" s="23" t="s">
        <v>62</v>
      </c>
      <c r="K61" s="10">
        <f t="shared" si="3"/>
        <v>0</v>
      </c>
    </row>
    <row r="62" spans="1:11" x14ac:dyDescent="0.25">
      <c r="A62" s="22" t="s">
        <v>95</v>
      </c>
      <c r="B62" s="17" t="s">
        <v>96</v>
      </c>
      <c r="C62" s="23">
        <v>1</v>
      </c>
      <c r="D62" s="23" t="s">
        <v>61</v>
      </c>
      <c r="E62" s="24"/>
      <c r="F62" s="23" t="s">
        <v>62</v>
      </c>
      <c r="G62" s="23">
        <f t="shared" si="2"/>
        <v>0</v>
      </c>
      <c r="H62" s="25" t="s">
        <v>63</v>
      </c>
      <c r="I62">
        <v>2</v>
      </c>
      <c r="J62" s="23" t="s">
        <v>62</v>
      </c>
      <c r="K62" s="10">
        <f t="shared" si="3"/>
        <v>0</v>
      </c>
    </row>
    <row r="63" spans="1:11" x14ac:dyDescent="0.25">
      <c r="A63" s="22" t="s">
        <v>97</v>
      </c>
      <c r="B63" s="17" t="s">
        <v>98</v>
      </c>
      <c r="C63" s="23">
        <v>2</v>
      </c>
      <c r="D63" s="23" t="s">
        <v>61</v>
      </c>
      <c r="E63" s="24"/>
      <c r="F63" s="23" t="s">
        <v>62</v>
      </c>
      <c r="G63" s="23">
        <f t="shared" si="2"/>
        <v>0</v>
      </c>
      <c r="H63" s="25" t="s">
        <v>63</v>
      </c>
      <c r="I63">
        <v>2</v>
      </c>
      <c r="J63" s="23" t="s">
        <v>62</v>
      </c>
      <c r="K63" s="10">
        <f t="shared" si="3"/>
        <v>0</v>
      </c>
    </row>
    <row r="64" spans="1:11" x14ac:dyDescent="0.25">
      <c r="A64" s="22" t="s">
        <v>99</v>
      </c>
      <c r="B64" s="17" t="s">
        <v>100</v>
      </c>
      <c r="C64" s="23">
        <v>1</v>
      </c>
      <c r="D64" s="23" t="s">
        <v>61</v>
      </c>
      <c r="E64" s="24"/>
      <c r="F64" s="23" t="s">
        <v>62</v>
      </c>
      <c r="G64" s="23">
        <f t="shared" si="2"/>
        <v>0</v>
      </c>
      <c r="H64" s="25" t="s">
        <v>63</v>
      </c>
      <c r="I64">
        <v>2</v>
      </c>
      <c r="J64" s="23" t="s">
        <v>62</v>
      </c>
      <c r="K64" s="10">
        <f t="shared" si="3"/>
        <v>0</v>
      </c>
    </row>
    <row r="65" spans="1:11" x14ac:dyDescent="0.25">
      <c r="A65" s="22" t="s">
        <v>101</v>
      </c>
      <c r="B65" s="17" t="s">
        <v>102</v>
      </c>
      <c r="C65" s="23">
        <v>2</v>
      </c>
      <c r="D65" s="23" t="s">
        <v>61</v>
      </c>
      <c r="E65" s="24"/>
      <c r="F65" s="23" t="s">
        <v>62</v>
      </c>
      <c r="G65" s="23">
        <f t="shared" si="2"/>
        <v>0</v>
      </c>
      <c r="H65" s="25" t="s">
        <v>63</v>
      </c>
      <c r="I65">
        <v>4</v>
      </c>
      <c r="J65" s="23" t="s">
        <v>62</v>
      </c>
      <c r="K65" s="10">
        <f t="shared" si="3"/>
        <v>0</v>
      </c>
    </row>
    <row r="66" spans="1:11" x14ac:dyDescent="0.25">
      <c r="A66" s="22" t="s">
        <v>103</v>
      </c>
      <c r="B66" s="17" t="s">
        <v>104</v>
      </c>
      <c r="C66" s="23">
        <v>3</v>
      </c>
      <c r="D66" s="23" t="s">
        <v>61</v>
      </c>
      <c r="E66" s="24"/>
      <c r="F66" s="23" t="s">
        <v>62</v>
      </c>
      <c r="G66" s="23">
        <f t="shared" si="2"/>
        <v>0</v>
      </c>
      <c r="H66" s="25" t="s">
        <v>63</v>
      </c>
      <c r="I66">
        <v>3</v>
      </c>
      <c r="J66" s="23" t="s">
        <v>62</v>
      </c>
      <c r="K66" s="10">
        <f t="shared" si="3"/>
        <v>0</v>
      </c>
    </row>
    <row r="67" spans="1:11" x14ac:dyDescent="0.25">
      <c r="A67" s="22" t="s">
        <v>105</v>
      </c>
      <c r="B67" s="17" t="s">
        <v>106</v>
      </c>
      <c r="C67" s="23">
        <v>2</v>
      </c>
      <c r="D67" s="23" t="s">
        <v>61</v>
      </c>
      <c r="E67" s="24"/>
      <c r="F67" s="23" t="s">
        <v>62</v>
      </c>
      <c r="G67" s="23">
        <f t="shared" si="2"/>
        <v>0</v>
      </c>
      <c r="H67" s="25" t="s">
        <v>63</v>
      </c>
      <c r="I67">
        <v>2</v>
      </c>
      <c r="J67" s="23" t="s">
        <v>62</v>
      </c>
      <c r="K67" s="10">
        <f t="shared" si="3"/>
        <v>0</v>
      </c>
    </row>
    <row r="68" spans="1:11" x14ac:dyDescent="0.25">
      <c r="A68" s="22" t="s">
        <v>107</v>
      </c>
      <c r="B68" s="17" t="s">
        <v>108</v>
      </c>
      <c r="C68" s="23">
        <v>2</v>
      </c>
      <c r="D68" s="23" t="s">
        <v>61</v>
      </c>
      <c r="E68" s="24"/>
      <c r="F68" s="23" t="s">
        <v>62</v>
      </c>
      <c r="G68" s="23">
        <f t="shared" si="2"/>
        <v>0</v>
      </c>
      <c r="H68" s="25" t="s">
        <v>63</v>
      </c>
      <c r="I68" s="26">
        <v>1</v>
      </c>
      <c r="J68" s="23" t="s">
        <v>62</v>
      </c>
      <c r="K68" s="10">
        <f t="shared" si="3"/>
        <v>0</v>
      </c>
    </row>
    <row r="69" spans="1:11" x14ac:dyDescent="0.25">
      <c r="A69" s="22" t="s">
        <v>109</v>
      </c>
      <c r="B69" s="17" t="s">
        <v>110</v>
      </c>
      <c r="C69" s="23">
        <v>2</v>
      </c>
      <c r="D69" s="23" t="s">
        <v>61</v>
      </c>
      <c r="E69" s="24"/>
      <c r="F69" s="23" t="s">
        <v>62</v>
      </c>
      <c r="G69" s="23">
        <f t="shared" si="2"/>
        <v>0</v>
      </c>
      <c r="H69" s="25" t="s">
        <v>63</v>
      </c>
      <c r="I69">
        <v>3</v>
      </c>
      <c r="J69" s="23" t="s">
        <v>62</v>
      </c>
      <c r="K69" s="10">
        <f t="shared" si="3"/>
        <v>0</v>
      </c>
    </row>
    <row r="70" spans="1:11" x14ac:dyDescent="0.25">
      <c r="A70" s="22" t="s">
        <v>111</v>
      </c>
      <c r="B70" s="17"/>
      <c r="C70" s="23">
        <v>1</v>
      </c>
      <c r="D70" s="23" t="s">
        <v>61</v>
      </c>
      <c r="E70" s="24"/>
      <c r="F70" s="23" t="s">
        <v>62</v>
      </c>
      <c r="G70" s="23">
        <f t="shared" si="2"/>
        <v>0</v>
      </c>
      <c r="H70" s="25" t="s">
        <v>63</v>
      </c>
      <c r="I70">
        <v>3</v>
      </c>
      <c r="J70" s="23" t="s">
        <v>62</v>
      </c>
      <c r="K70" s="10">
        <f t="shared" si="3"/>
        <v>0</v>
      </c>
    </row>
    <row r="71" spans="1:11" x14ac:dyDescent="0.25">
      <c r="A71" s="22" t="s">
        <v>112</v>
      </c>
      <c r="B71" s="17" t="s">
        <v>113</v>
      </c>
      <c r="C71" s="23">
        <v>1</v>
      </c>
      <c r="D71" s="23" t="s">
        <v>61</v>
      </c>
      <c r="E71" s="24"/>
      <c r="F71" s="23" t="s">
        <v>62</v>
      </c>
      <c r="G71" s="23">
        <f t="shared" si="2"/>
        <v>0</v>
      </c>
      <c r="H71" s="25" t="s">
        <v>63</v>
      </c>
      <c r="I71">
        <v>6</v>
      </c>
      <c r="J71" s="23" t="s">
        <v>62</v>
      </c>
      <c r="K71" s="10">
        <f t="shared" si="3"/>
        <v>0</v>
      </c>
    </row>
    <row r="72" spans="1:11" x14ac:dyDescent="0.25">
      <c r="A72" s="22" t="s">
        <v>114</v>
      </c>
      <c r="B72" s="17" t="s">
        <v>115</v>
      </c>
      <c r="C72" s="23">
        <v>1</v>
      </c>
      <c r="D72" s="23" t="s">
        <v>61</v>
      </c>
      <c r="E72" s="24"/>
      <c r="F72" s="23" t="s">
        <v>62</v>
      </c>
      <c r="G72" s="23">
        <f t="shared" si="2"/>
        <v>0</v>
      </c>
      <c r="H72" s="25" t="s">
        <v>63</v>
      </c>
      <c r="I72">
        <v>2</v>
      </c>
      <c r="J72" s="23" t="s">
        <v>62</v>
      </c>
      <c r="K72" s="10">
        <f t="shared" si="3"/>
        <v>0</v>
      </c>
    </row>
    <row r="73" spans="1:11" x14ac:dyDescent="0.25">
      <c r="A73" s="22" t="s">
        <v>116</v>
      </c>
      <c r="B73" s="17" t="s">
        <v>117</v>
      </c>
      <c r="C73" s="23">
        <v>1</v>
      </c>
      <c r="D73" s="23" t="s">
        <v>61</v>
      </c>
      <c r="E73" s="24"/>
      <c r="F73" s="23" t="s">
        <v>62</v>
      </c>
      <c r="G73" s="23">
        <f t="shared" si="2"/>
        <v>0</v>
      </c>
      <c r="H73" s="25" t="s">
        <v>63</v>
      </c>
      <c r="I73" s="26">
        <v>2</v>
      </c>
      <c r="J73" s="23" t="s">
        <v>62</v>
      </c>
      <c r="K73" s="10">
        <f t="shared" si="3"/>
        <v>0</v>
      </c>
    </row>
    <row r="74" spans="1:11" x14ac:dyDescent="0.25">
      <c r="A74" s="22" t="s">
        <v>118</v>
      </c>
      <c r="B74" s="17" t="s">
        <v>119</v>
      </c>
      <c r="C74" s="23">
        <v>1</v>
      </c>
      <c r="D74" s="23" t="s">
        <v>61</v>
      </c>
      <c r="E74" s="24"/>
      <c r="F74" s="23" t="s">
        <v>62</v>
      </c>
      <c r="G74" s="23">
        <f t="shared" si="2"/>
        <v>0</v>
      </c>
      <c r="H74" s="25" t="s">
        <v>63</v>
      </c>
      <c r="I74">
        <v>4</v>
      </c>
      <c r="J74" s="23" t="s">
        <v>62</v>
      </c>
      <c r="K74" s="10">
        <f t="shared" si="3"/>
        <v>0</v>
      </c>
    </row>
    <row r="75" spans="1:11" x14ac:dyDescent="0.25">
      <c r="A75" s="22" t="s">
        <v>120</v>
      </c>
      <c r="B75" s="17" t="s">
        <v>121</v>
      </c>
      <c r="C75" s="23">
        <v>1</v>
      </c>
      <c r="D75" s="23" t="s">
        <v>61</v>
      </c>
      <c r="E75" s="24"/>
      <c r="F75" s="23" t="s">
        <v>62</v>
      </c>
      <c r="G75" s="23">
        <f t="shared" si="2"/>
        <v>0</v>
      </c>
      <c r="H75" s="25" t="s">
        <v>63</v>
      </c>
      <c r="I75">
        <v>4</v>
      </c>
      <c r="J75" s="23" t="s">
        <v>62</v>
      </c>
      <c r="K75" s="10">
        <f t="shared" si="3"/>
        <v>0</v>
      </c>
    </row>
    <row r="76" spans="1:11" x14ac:dyDescent="0.25">
      <c r="A76" s="22" t="s">
        <v>122</v>
      </c>
      <c r="B76" s="17" t="s">
        <v>123</v>
      </c>
      <c r="C76" s="23">
        <v>1</v>
      </c>
      <c r="D76" s="23" t="s">
        <v>61</v>
      </c>
      <c r="E76" s="24"/>
      <c r="F76" s="23" t="s">
        <v>62</v>
      </c>
      <c r="G76" s="23">
        <f t="shared" si="2"/>
        <v>0</v>
      </c>
      <c r="H76" s="25" t="s">
        <v>63</v>
      </c>
      <c r="I76">
        <v>4</v>
      </c>
      <c r="J76" s="23" t="s">
        <v>62</v>
      </c>
      <c r="K76" s="10">
        <f t="shared" si="3"/>
        <v>0</v>
      </c>
    </row>
    <row r="77" spans="1:11" x14ac:dyDescent="0.25">
      <c r="A77" s="22" t="s">
        <v>124</v>
      </c>
      <c r="B77" s="17" t="s">
        <v>125</v>
      </c>
      <c r="C77" s="23">
        <v>2</v>
      </c>
      <c r="D77" s="23" t="s">
        <v>61</v>
      </c>
      <c r="E77" s="24"/>
      <c r="F77" s="23" t="s">
        <v>62</v>
      </c>
      <c r="G77" s="23">
        <f t="shared" si="2"/>
        <v>0</v>
      </c>
      <c r="H77" s="25" t="s">
        <v>63</v>
      </c>
      <c r="I77">
        <v>4</v>
      </c>
      <c r="J77" s="23" t="s">
        <v>62</v>
      </c>
      <c r="K77" s="10">
        <f t="shared" si="3"/>
        <v>0</v>
      </c>
    </row>
    <row r="78" spans="1:11" x14ac:dyDescent="0.25">
      <c r="A78" s="22" t="s">
        <v>126</v>
      </c>
      <c r="B78" s="17" t="s">
        <v>127</v>
      </c>
      <c r="C78" s="23">
        <v>2</v>
      </c>
      <c r="D78" s="23" t="s">
        <v>61</v>
      </c>
      <c r="E78" s="24"/>
      <c r="F78" s="23" t="s">
        <v>62</v>
      </c>
      <c r="G78" s="23">
        <f t="shared" si="2"/>
        <v>0</v>
      </c>
      <c r="H78" s="25" t="s">
        <v>63</v>
      </c>
      <c r="I78">
        <v>4</v>
      </c>
      <c r="J78" s="23" t="s">
        <v>62</v>
      </c>
      <c r="K78" s="10">
        <f t="shared" si="3"/>
        <v>0</v>
      </c>
    </row>
    <row r="79" spans="1:11" x14ac:dyDescent="0.25">
      <c r="A79" s="22" t="s">
        <v>128</v>
      </c>
      <c r="B79" s="17" t="s">
        <v>129</v>
      </c>
      <c r="C79" s="23">
        <v>2</v>
      </c>
      <c r="D79" s="23" t="s">
        <v>61</v>
      </c>
      <c r="E79" s="24"/>
      <c r="F79" s="23" t="s">
        <v>62</v>
      </c>
      <c r="G79" s="23">
        <f t="shared" si="2"/>
        <v>0</v>
      </c>
      <c r="H79" s="25" t="s">
        <v>63</v>
      </c>
      <c r="I79">
        <v>4</v>
      </c>
      <c r="J79" s="23" t="s">
        <v>62</v>
      </c>
      <c r="K79" s="10">
        <f t="shared" si="3"/>
        <v>0</v>
      </c>
    </row>
    <row r="80" spans="1:11" x14ac:dyDescent="0.25">
      <c r="A80" s="22" t="s">
        <v>130</v>
      </c>
      <c r="B80" s="17" t="s">
        <v>131</v>
      </c>
      <c r="C80" s="23">
        <v>1</v>
      </c>
      <c r="D80" s="23" t="s">
        <v>61</v>
      </c>
      <c r="E80" s="24"/>
      <c r="F80" s="23" t="s">
        <v>62</v>
      </c>
      <c r="G80" s="23">
        <f t="shared" si="2"/>
        <v>0</v>
      </c>
      <c r="H80" s="25" t="s">
        <v>63</v>
      </c>
      <c r="I80">
        <v>4</v>
      </c>
      <c r="J80" s="23" t="s">
        <v>62</v>
      </c>
      <c r="K80" s="10">
        <f t="shared" si="3"/>
        <v>0</v>
      </c>
    </row>
    <row r="81" spans="1:16" x14ac:dyDescent="0.25">
      <c r="A81" s="22" t="s">
        <v>132</v>
      </c>
      <c r="B81" s="17"/>
      <c r="C81" s="23"/>
      <c r="D81" s="23"/>
      <c r="E81" s="24"/>
      <c r="F81" s="23" t="s">
        <v>62</v>
      </c>
      <c r="G81" s="23">
        <v>240</v>
      </c>
      <c r="H81" s="25" t="s">
        <v>63</v>
      </c>
      <c r="I81" s="26">
        <v>5</v>
      </c>
      <c r="J81" s="23" t="s">
        <v>62</v>
      </c>
      <c r="K81" s="10">
        <f t="shared" si="3"/>
        <v>48</v>
      </c>
    </row>
    <row r="82" spans="1:16" x14ac:dyDescent="0.25">
      <c r="A82" s="29" t="s">
        <v>133</v>
      </c>
      <c r="B82" s="17"/>
      <c r="C82" s="23"/>
      <c r="D82" s="23"/>
      <c r="E82" s="24"/>
      <c r="F82" s="23" t="s">
        <v>62</v>
      </c>
      <c r="G82" s="23">
        <v>0</v>
      </c>
      <c r="H82" s="25" t="s">
        <v>63</v>
      </c>
      <c r="I82">
        <v>5</v>
      </c>
      <c r="J82" s="23" t="s">
        <v>62</v>
      </c>
      <c r="K82" s="10">
        <f t="shared" si="3"/>
        <v>0</v>
      </c>
    </row>
    <row r="83" spans="1:16" x14ac:dyDescent="0.25">
      <c r="A83" s="29" t="s">
        <v>134</v>
      </c>
      <c r="B83" s="17"/>
      <c r="C83" s="23"/>
      <c r="D83" s="23"/>
      <c r="E83" s="24"/>
      <c r="F83" s="23" t="s">
        <v>62</v>
      </c>
      <c r="G83" s="23">
        <v>30</v>
      </c>
      <c r="H83" s="25" t="s">
        <v>63</v>
      </c>
      <c r="I83">
        <v>8</v>
      </c>
      <c r="J83" s="23"/>
      <c r="K83" s="10">
        <f t="shared" si="3"/>
        <v>3.75</v>
      </c>
    </row>
    <row r="84" spans="1:16" x14ac:dyDescent="0.25">
      <c r="A84" s="22" t="s">
        <v>135</v>
      </c>
      <c r="B84" s="17"/>
      <c r="C84" s="23"/>
      <c r="D84" s="23"/>
      <c r="E84" s="24"/>
      <c r="F84" s="23" t="s">
        <v>62</v>
      </c>
      <c r="G84" s="23">
        <v>36</v>
      </c>
      <c r="H84" s="25" t="s">
        <v>63</v>
      </c>
      <c r="I84" s="26">
        <v>3</v>
      </c>
      <c r="J84" s="23" t="s">
        <v>62</v>
      </c>
      <c r="K84" s="10">
        <f t="shared" si="3"/>
        <v>12</v>
      </c>
    </row>
    <row r="85" spans="1:16" x14ac:dyDescent="0.25">
      <c r="A85" s="22" t="s">
        <v>136</v>
      </c>
      <c r="B85" s="17"/>
      <c r="C85" s="23"/>
      <c r="D85" s="23"/>
      <c r="E85" s="24"/>
      <c r="F85" s="23" t="s">
        <v>62</v>
      </c>
      <c r="G85" s="23">
        <v>12</v>
      </c>
      <c r="H85" s="25" t="s">
        <v>63</v>
      </c>
      <c r="I85" s="26">
        <v>1</v>
      </c>
      <c r="J85" s="23" t="s">
        <v>62</v>
      </c>
      <c r="K85" s="10">
        <f t="shared" si="3"/>
        <v>12</v>
      </c>
    </row>
    <row r="86" spans="1:16" x14ac:dyDescent="0.25">
      <c r="A86" s="22" t="s">
        <v>137</v>
      </c>
      <c r="B86" s="17"/>
      <c r="C86" s="23"/>
      <c r="D86" s="23"/>
      <c r="E86" s="24"/>
      <c r="F86" s="23" t="s">
        <v>62</v>
      </c>
      <c r="G86" s="23">
        <v>72</v>
      </c>
      <c r="H86" s="25" t="s">
        <v>63</v>
      </c>
      <c r="I86">
        <v>5</v>
      </c>
      <c r="J86" s="23" t="s">
        <v>62</v>
      </c>
      <c r="K86" s="10">
        <f t="shared" si="3"/>
        <v>14.4</v>
      </c>
    </row>
    <row r="87" spans="1:16" x14ac:dyDescent="0.25">
      <c r="A87" s="16" t="s">
        <v>138</v>
      </c>
      <c r="B87" s="30"/>
      <c r="C87" s="18"/>
      <c r="D87" s="18"/>
      <c r="E87" s="19"/>
      <c r="F87" s="18"/>
      <c r="G87" s="18"/>
      <c r="H87" s="20"/>
      <c r="I87" s="19"/>
      <c r="J87" s="18"/>
      <c r="K87" s="21"/>
    </row>
    <row r="88" spans="1:16" x14ac:dyDescent="0.25">
      <c r="A88" s="22" t="s">
        <v>60</v>
      </c>
      <c r="B88" s="31"/>
      <c r="C88" s="32"/>
      <c r="D88" s="32"/>
      <c r="E88" s="24"/>
      <c r="F88" s="23" t="s">
        <v>62</v>
      </c>
      <c r="G88" s="23">
        <v>0</v>
      </c>
      <c r="H88" s="25" t="s">
        <v>63</v>
      </c>
      <c r="I88">
        <v>4</v>
      </c>
      <c r="J88" s="23" t="s">
        <v>62</v>
      </c>
      <c r="K88" s="10">
        <f t="shared" si="3"/>
        <v>0</v>
      </c>
    </row>
    <row r="89" spans="1:16" x14ac:dyDescent="0.25">
      <c r="A89" s="22" t="s">
        <v>139</v>
      </c>
      <c r="B89" s="31"/>
      <c r="C89" s="32"/>
      <c r="D89" s="32"/>
      <c r="E89" s="24"/>
      <c r="F89" s="23" t="s">
        <v>62</v>
      </c>
      <c r="G89" s="23">
        <v>0</v>
      </c>
      <c r="H89" s="25" t="s">
        <v>63</v>
      </c>
      <c r="I89">
        <v>3</v>
      </c>
      <c r="J89" s="23" t="s">
        <v>62</v>
      </c>
      <c r="K89" s="10">
        <f t="shared" si="3"/>
        <v>0</v>
      </c>
      <c r="P89" s="26"/>
    </row>
    <row r="90" spans="1:16" x14ac:dyDescent="0.25">
      <c r="A90" s="22" t="s">
        <v>65</v>
      </c>
      <c r="B90" s="31"/>
      <c r="C90" s="32"/>
      <c r="D90" s="32"/>
      <c r="E90" s="24"/>
      <c r="F90" s="23" t="s">
        <v>62</v>
      </c>
      <c r="G90" s="23">
        <v>2</v>
      </c>
      <c r="H90" s="25" t="s">
        <v>63</v>
      </c>
      <c r="I90">
        <v>2</v>
      </c>
      <c r="J90" s="23" t="s">
        <v>62</v>
      </c>
      <c r="K90" s="10">
        <f t="shared" si="3"/>
        <v>1</v>
      </c>
    </row>
    <row r="91" spans="1:16" x14ac:dyDescent="0.25">
      <c r="A91" s="22" t="s">
        <v>66</v>
      </c>
      <c r="B91" s="31"/>
      <c r="C91" s="32"/>
      <c r="D91" s="32"/>
      <c r="E91" s="24"/>
      <c r="F91" s="23" t="s">
        <v>62</v>
      </c>
      <c r="G91" s="23">
        <v>8</v>
      </c>
      <c r="H91" s="25" t="s">
        <v>63</v>
      </c>
      <c r="I91">
        <v>2</v>
      </c>
      <c r="J91" s="23" t="s">
        <v>62</v>
      </c>
      <c r="K91" s="10">
        <f t="shared" si="3"/>
        <v>4</v>
      </c>
    </row>
    <row r="92" spans="1:16" x14ac:dyDescent="0.25">
      <c r="A92" s="22"/>
      <c r="B92" s="17"/>
      <c r="C92" s="23"/>
      <c r="D92" s="23"/>
      <c r="E92" s="286" t="s">
        <v>140</v>
      </c>
      <c r="F92" s="286"/>
      <c r="G92" s="33">
        <f>SUM(G11:G85)</f>
        <v>320</v>
      </c>
      <c r="H92" s="25"/>
      <c r="I92" s="34"/>
      <c r="J92" s="23"/>
      <c r="K92" s="10">
        <f>SUM(K11:K85)</f>
        <v>76.416666666666657</v>
      </c>
    </row>
    <row r="93" spans="1:16" x14ac:dyDescent="0.25">
      <c r="A93" s="287" t="s">
        <v>141</v>
      </c>
      <c r="B93" s="287"/>
      <c r="C93" s="287"/>
      <c r="D93" s="287"/>
      <c r="E93" s="288">
        <f>K92*0</f>
        <v>0</v>
      </c>
      <c r="F93" s="288"/>
      <c r="G93" s="286" t="s">
        <v>142</v>
      </c>
      <c r="H93" s="289"/>
      <c r="I93" s="289"/>
      <c r="J93" s="288">
        <f>K92+E93</f>
        <v>76.416666666666657</v>
      </c>
      <c r="K93" s="288"/>
    </row>
    <row r="94" spans="1:16" x14ac:dyDescent="0.25">
      <c r="A94" s="16"/>
      <c r="B94" s="16"/>
      <c r="C94" s="16"/>
      <c r="D94" s="16"/>
      <c r="E94" s="35"/>
      <c r="F94" s="35"/>
      <c r="G94" s="36"/>
      <c r="H94" s="37"/>
      <c r="I94" s="37"/>
      <c r="J94" s="35"/>
      <c r="K94" s="38"/>
    </row>
    <row r="95" spans="1:16" x14ac:dyDescent="0.25">
      <c r="A95" s="16"/>
      <c r="B95" s="16"/>
      <c r="C95" s="16"/>
      <c r="D95" s="16"/>
      <c r="E95" s="35"/>
      <c r="F95" s="35"/>
      <c r="G95" s="36"/>
      <c r="H95" s="37"/>
      <c r="I95" s="37"/>
      <c r="J95" s="35"/>
      <c r="K95" s="38"/>
    </row>
    <row r="96" spans="1:16" x14ac:dyDescent="0.25">
      <c r="A96" s="285" t="s">
        <v>143</v>
      </c>
      <c r="B96" s="285"/>
      <c r="C96" s="285"/>
      <c r="D96" s="285"/>
      <c r="E96" s="285"/>
      <c r="F96" s="285"/>
      <c r="G96" s="285"/>
      <c r="H96" s="285"/>
      <c r="I96" s="285"/>
      <c r="J96" s="285"/>
      <c r="K96" s="285"/>
    </row>
    <row r="97" spans="1:27" x14ac:dyDescent="0.25">
      <c r="A97" s="285"/>
      <c r="B97" s="285"/>
      <c r="C97" s="285"/>
      <c r="D97" s="285"/>
      <c r="E97" s="285"/>
      <c r="F97" s="285"/>
      <c r="G97" s="285"/>
      <c r="H97" s="285"/>
      <c r="I97" s="285"/>
      <c r="J97" s="285"/>
      <c r="K97" s="285"/>
    </row>
    <row r="98" spans="1:27" s="12" customFormat="1" ht="51" x14ac:dyDescent="0.2">
      <c r="A98" s="12" t="s">
        <v>49</v>
      </c>
      <c r="B98" s="12" t="s">
        <v>50</v>
      </c>
      <c r="C98" s="13" t="s">
        <v>51</v>
      </c>
      <c r="E98" s="13" t="s">
        <v>52</v>
      </c>
      <c r="G98" s="13" t="s">
        <v>53</v>
      </c>
      <c r="H98" s="13"/>
      <c r="I98" s="13" t="s">
        <v>144</v>
      </c>
      <c r="K98" s="14" t="s">
        <v>55</v>
      </c>
      <c r="M98" s="15" t="s">
        <v>57</v>
      </c>
    </row>
    <row r="99" spans="1:27" x14ac:dyDescent="0.25">
      <c r="A99" s="22" t="s">
        <v>145</v>
      </c>
      <c r="B99" s="17"/>
      <c r="C99" s="23">
        <v>1</v>
      </c>
      <c r="D99" s="23" t="s">
        <v>61</v>
      </c>
      <c r="E99" s="24"/>
      <c r="F99" s="23" t="s">
        <v>62</v>
      </c>
      <c r="G99" s="23">
        <f>E99*C99</f>
        <v>0</v>
      </c>
      <c r="H99" s="25" t="s">
        <v>63</v>
      </c>
      <c r="I99">
        <v>6</v>
      </c>
      <c r="J99" s="23" t="s">
        <v>62</v>
      </c>
      <c r="K99" s="10">
        <f>G99/I99</f>
        <v>0</v>
      </c>
    </row>
    <row r="100" spans="1:27" x14ac:dyDescent="0.25">
      <c r="A100" s="29" t="s">
        <v>199</v>
      </c>
      <c r="C100" s="23"/>
      <c r="D100" s="23"/>
      <c r="E100" s="24"/>
      <c r="F100" s="23" t="s">
        <v>62</v>
      </c>
      <c r="G100" s="23">
        <v>0</v>
      </c>
      <c r="H100" s="25" t="s">
        <v>63</v>
      </c>
      <c r="I100" s="26">
        <v>0.25</v>
      </c>
      <c r="J100" s="23" t="s">
        <v>62</v>
      </c>
      <c r="K100" s="10">
        <f t="shared" ref="K100:K105" si="4">G100/I100</f>
        <v>0</v>
      </c>
    </row>
    <row r="101" spans="1:27" x14ac:dyDescent="0.25">
      <c r="A101" s="22" t="s">
        <v>146</v>
      </c>
      <c r="B101" s="17"/>
      <c r="C101" s="23"/>
      <c r="D101" s="23"/>
      <c r="E101" s="24"/>
      <c r="F101" s="23" t="s">
        <v>62</v>
      </c>
      <c r="G101" s="39"/>
      <c r="H101" s="25" t="s">
        <v>63</v>
      </c>
      <c r="I101">
        <v>5</v>
      </c>
      <c r="J101" s="23" t="s">
        <v>62</v>
      </c>
      <c r="K101" s="10">
        <f t="shared" si="4"/>
        <v>0</v>
      </c>
    </row>
    <row r="102" spans="1:27" x14ac:dyDescent="0.25">
      <c r="A102" s="22" t="s">
        <v>147</v>
      </c>
      <c r="B102" s="17"/>
      <c r="C102" s="23"/>
      <c r="D102" s="23"/>
      <c r="E102" s="24"/>
      <c r="F102" s="23" t="s">
        <v>62</v>
      </c>
      <c r="G102" s="23"/>
      <c r="H102" s="25" t="s">
        <v>63</v>
      </c>
      <c r="I102">
        <v>0.5</v>
      </c>
      <c r="J102" s="23" t="s">
        <v>62</v>
      </c>
      <c r="K102" s="10">
        <f t="shared" si="4"/>
        <v>0</v>
      </c>
    </row>
    <row r="103" spans="1:27" x14ac:dyDescent="0.25">
      <c r="A103" s="22" t="s">
        <v>148</v>
      </c>
      <c r="B103" s="17"/>
      <c r="C103" s="23"/>
      <c r="D103" s="23"/>
      <c r="E103" s="24"/>
      <c r="F103" s="23" t="s">
        <v>62</v>
      </c>
      <c r="G103" s="23"/>
      <c r="H103" s="25" t="s">
        <v>63</v>
      </c>
      <c r="I103">
        <v>0.33</v>
      </c>
      <c r="J103" s="23" t="s">
        <v>62</v>
      </c>
      <c r="K103" s="10">
        <f t="shared" si="4"/>
        <v>0</v>
      </c>
    </row>
    <row r="104" spans="1:27" x14ac:dyDescent="0.25">
      <c r="A104" s="29" t="s">
        <v>149</v>
      </c>
      <c r="B104" s="17"/>
      <c r="C104" s="23"/>
      <c r="D104" s="23"/>
      <c r="E104" s="24"/>
      <c r="F104" s="23" t="s">
        <v>62</v>
      </c>
      <c r="G104" s="23"/>
      <c r="H104" s="25" t="s">
        <v>63</v>
      </c>
      <c r="I104">
        <v>0.25</v>
      </c>
      <c r="J104" s="23" t="s">
        <v>62</v>
      </c>
      <c r="K104" s="10">
        <f t="shared" si="4"/>
        <v>0</v>
      </c>
    </row>
    <row r="105" spans="1:27" ht="27.75" customHeight="1" x14ac:dyDescent="0.25">
      <c r="A105" s="40" t="s">
        <v>150</v>
      </c>
      <c r="B105" s="17"/>
      <c r="C105" s="23"/>
      <c r="D105" s="23"/>
      <c r="E105" s="24"/>
      <c r="F105" s="23" t="s">
        <v>62</v>
      </c>
      <c r="G105" s="23"/>
      <c r="H105" s="25" t="s">
        <v>63</v>
      </c>
      <c r="I105">
        <v>0.5</v>
      </c>
      <c r="J105" s="23" t="s">
        <v>62</v>
      </c>
      <c r="K105" s="10">
        <f t="shared" si="4"/>
        <v>0</v>
      </c>
      <c r="P105" s="26"/>
      <c r="Q105" s="26"/>
      <c r="R105" s="26"/>
    </row>
    <row r="106" spans="1:27" x14ac:dyDescent="0.25">
      <c r="A106" s="22"/>
      <c r="B106" s="17"/>
      <c r="C106" s="23"/>
      <c r="D106" s="23"/>
      <c r="F106" s="286" t="s">
        <v>151</v>
      </c>
      <c r="G106" s="286"/>
      <c r="H106" s="286"/>
      <c r="I106" s="286"/>
      <c r="J106" s="286"/>
      <c r="K106" s="41">
        <f>SUM(K99:K105)</f>
        <v>0</v>
      </c>
    </row>
    <row r="107" spans="1:27" x14ac:dyDescent="0.25">
      <c r="A107" s="22"/>
      <c r="B107" s="17"/>
      <c r="C107" s="23"/>
      <c r="D107" s="23"/>
      <c r="F107" s="23"/>
      <c r="G107" s="23"/>
      <c r="H107" s="25"/>
      <c r="J107" s="23"/>
    </row>
    <row r="108" spans="1:27" x14ac:dyDescent="0.25">
      <c r="A108" s="287" t="s">
        <v>152</v>
      </c>
      <c r="B108" s="290"/>
      <c r="C108" s="290"/>
      <c r="D108" s="290"/>
      <c r="E108" s="290"/>
      <c r="F108" s="290"/>
      <c r="G108" s="290"/>
      <c r="H108" s="290"/>
      <c r="I108" s="290"/>
      <c r="J108" s="290"/>
      <c r="K108" s="290"/>
    </row>
    <row r="109" spans="1:27" x14ac:dyDescent="0.25">
      <c r="A109" s="287" t="s">
        <v>153</v>
      </c>
      <c r="B109" s="287"/>
      <c r="C109" s="285" t="s">
        <v>154</v>
      </c>
      <c r="D109" s="285"/>
      <c r="E109" s="285"/>
      <c r="F109" s="285"/>
      <c r="G109" s="285"/>
      <c r="H109" s="291" t="s">
        <v>155</v>
      </c>
      <c r="I109" s="291"/>
      <c r="J109" s="291"/>
      <c r="K109" s="291"/>
    </row>
    <row r="110" spans="1:27" x14ac:dyDescent="0.25">
      <c r="A110" s="292" t="s">
        <v>156</v>
      </c>
      <c r="B110" s="292"/>
      <c r="C110" s="293">
        <v>0.05</v>
      </c>
      <c r="D110" s="294"/>
      <c r="E110" s="294"/>
      <c r="F110" s="294"/>
      <c r="G110" s="294"/>
      <c r="H110" s="295">
        <f>0.05*(J93+K106)</f>
        <v>3.8208333333333329</v>
      </c>
      <c r="I110" s="295"/>
      <c r="J110" s="295"/>
      <c r="K110" s="295"/>
    </row>
    <row r="111" spans="1:27" x14ac:dyDescent="0.25">
      <c r="A111" s="292" t="s">
        <v>157</v>
      </c>
      <c r="B111" s="292"/>
      <c r="C111" s="296">
        <v>0.05</v>
      </c>
      <c r="D111" s="297"/>
      <c r="E111" s="297"/>
      <c r="F111" s="297"/>
      <c r="G111" s="297"/>
      <c r="H111" s="295">
        <f>0.05*(J93+K106)</f>
        <v>3.8208333333333329</v>
      </c>
      <c r="I111" s="295"/>
      <c r="J111" s="295"/>
      <c r="K111" s="295"/>
      <c r="L111" s="26"/>
      <c r="M111" s="26"/>
      <c r="N111" s="26"/>
      <c r="O111" s="26"/>
      <c r="P111" s="26"/>
      <c r="Q111" s="26"/>
      <c r="R111" s="26"/>
      <c r="S111" s="26"/>
      <c r="T111" s="26"/>
      <c r="U111" s="26"/>
      <c r="V111" s="26"/>
      <c r="W111" s="26"/>
      <c r="X111" s="26"/>
      <c r="Y111" s="26"/>
      <c r="Z111" s="26"/>
      <c r="AA111" s="26"/>
    </row>
    <row r="112" spans="1:27" ht="39.75" customHeight="1" x14ac:dyDescent="0.25">
      <c r="A112" s="298" t="s">
        <v>158</v>
      </c>
      <c r="B112" s="298"/>
      <c r="C112" s="293">
        <v>0.1</v>
      </c>
      <c r="D112" s="294"/>
      <c r="E112" s="294"/>
      <c r="F112" s="294"/>
      <c r="G112" s="294"/>
      <c r="H112" s="295">
        <f>0.1*(J94+K106)</f>
        <v>0</v>
      </c>
      <c r="I112" s="295"/>
      <c r="J112" s="295"/>
      <c r="K112" s="295"/>
      <c r="L112" s="26"/>
      <c r="M112" s="26"/>
      <c r="N112" s="26"/>
      <c r="O112" s="26"/>
    </row>
    <row r="113" spans="1:12" x14ac:dyDescent="0.25">
      <c r="C113" s="286" t="s">
        <v>151</v>
      </c>
      <c r="D113" s="286"/>
      <c r="E113" s="286"/>
      <c r="F113" s="286"/>
      <c r="G113" s="286"/>
      <c r="H113" s="288">
        <f>SUM(H110:K112)</f>
        <v>7.6416666666666657</v>
      </c>
      <c r="I113" s="288"/>
      <c r="J113" s="288"/>
      <c r="K113" s="288"/>
    </row>
    <row r="115" spans="1:12" x14ac:dyDescent="0.25">
      <c r="A115" s="285" t="s">
        <v>159</v>
      </c>
      <c r="B115" s="285"/>
      <c r="C115" s="285"/>
      <c r="D115" s="285"/>
      <c r="E115" s="285"/>
      <c r="F115" s="285"/>
      <c r="G115" s="285"/>
      <c r="H115" s="285"/>
      <c r="I115" s="285"/>
      <c r="J115" s="285"/>
      <c r="K115" s="285"/>
    </row>
    <row r="116" spans="1:12" x14ac:dyDescent="0.25">
      <c r="A116" s="294" t="s">
        <v>160</v>
      </c>
      <c r="B116" s="294"/>
      <c r="C116" s="294"/>
      <c r="D116" s="294"/>
      <c r="E116" s="294"/>
      <c r="F116" s="294"/>
      <c r="G116" s="294"/>
      <c r="H116" s="294"/>
      <c r="I116" s="294"/>
      <c r="J116" s="294"/>
      <c r="K116" s="42">
        <f>J93</f>
        <v>76.416666666666657</v>
      </c>
    </row>
    <row r="117" spans="1:12" x14ac:dyDescent="0.25">
      <c r="A117" s="294" t="s">
        <v>161</v>
      </c>
      <c r="B117" s="294"/>
      <c r="C117" s="294"/>
      <c r="D117" s="294"/>
      <c r="E117" s="294"/>
      <c r="F117" s="294"/>
      <c r="G117" s="294"/>
      <c r="H117" s="294"/>
      <c r="I117" s="294"/>
      <c r="J117" s="294"/>
      <c r="K117" s="43">
        <f>K106</f>
        <v>0</v>
      </c>
    </row>
    <row r="118" spans="1:12" x14ac:dyDescent="0.25">
      <c r="A118" s="294" t="s">
        <v>162</v>
      </c>
      <c r="B118" s="294"/>
      <c r="C118" s="294"/>
      <c r="D118" s="294"/>
      <c r="E118" s="294"/>
      <c r="F118" s="294"/>
      <c r="G118" s="294"/>
      <c r="H118" s="294"/>
      <c r="I118" s="294"/>
      <c r="J118" s="294"/>
      <c r="K118" s="42">
        <f>H113</f>
        <v>7.6416666666666657</v>
      </c>
    </row>
    <row r="119" spans="1:12" x14ac:dyDescent="0.25">
      <c r="A119" s="294" t="s">
        <v>163</v>
      </c>
      <c r="B119" s="294"/>
      <c r="C119" s="294"/>
      <c r="D119" s="294"/>
      <c r="E119" s="294"/>
      <c r="F119" s="294"/>
      <c r="G119" s="294"/>
      <c r="H119" s="294"/>
      <c r="I119" s="294"/>
      <c r="J119" s="294"/>
      <c r="K119" s="43">
        <f>SUM(K116:K118)</f>
        <v>84.058333333333323</v>
      </c>
    </row>
    <row r="120" spans="1:12" x14ac:dyDescent="0.25">
      <c r="A120" s="294" t="s">
        <v>164</v>
      </c>
      <c r="B120" s="294"/>
      <c r="C120" s="294"/>
      <c r="D120" s="294"/>
      <c r="E120" s="294"/>
      <c r="F120" s="294"/>
      <c r="G120" s="294"/>
      <c r="H120" s="294"/>
      <c r="I120" s="294"/>
      <c r="J120" s="294"/>
      <c r="K120" s="42">
        <f>K119/220</f>
        <v>0.38208333333333327</v>
      </c>
    </row>
    <row r="121" spans="1:12" x14ac:dyDescent="0.25">
      <c r="A121" s="294" t="s">
        <v>165</v>
      </c>
      <c r="B121" s="294"/>
      <c r="C121" s="294"/>
      <c r="D121" s="294"/>
      <c r="E121" s="294"/>
      <c r="F121" s="294"/>
      <c r="G121" s="294"/>
      <c r="H121" s="294"/>
      <c r="I121" s="294"/>
      <c r="J121" s="294"/>
      <c r="K121" s="44">
        <v>1</v>
      </c>
    </row>
    <row r="122" spans="1:12" x14ac:dyDescent="0.25">
      <c r="A122" s="294" t="s">
        <v>166</v>
      </c>
      <c r="B122" s="294"/>
      <c r="C122" s="294"/>
      <c r="D122" s="294"/>
      <c r="E122" s="294"/>
      <c r="F122" s="294"/>
      <c r="G122" s="294"/>
      <c r="H122" s="294"/>
      <c r="I122" s="294"/>
      <c r="J122" s="294"/>
      <c r="K122" s="42">
        <f>K121-K120</f>
        <v>0.61791666666666667</v>
      </c>
    </row>
    <row r="124" spans="1:12" x14ac:dyDescent="0.25">
      <c r="A124" s="285" t="s">
        <v>167</v>
      </c>
      <c r="B124" s="285"/>
      <c r="C124" s="285"/>
      <c r="D124" s="285"/>
      <c r="E124" s="285"/>
      <c r="F124" s="285"/>
      <c r="G124" s="285"/>
      <c r="H124" s="285"/>
      <c r="I124" s="285"/>
      <c r="J124" s="285"/>
      <c r="K124" s="285"/>
    </row>
    <row r="125" spans="1:12" x14ac:dyDescent="0.25">
      <c r="A125" s="294"/>
      <c r="B125" s="294"/>
      <c r="C125" s="294"/>
      <c r="D125" s="294"/>
      <c r="E125" s="294"/>
      <c r="F125" s="294"/>
      <c r="G125" s="294"/>
      <c r="H125" s="294"/>
      <c r="I125" s="294"/>
      <c r="J125" s="294"/>
      <c r="K125" s="294"/>
    </row>
    <row r="126" spans="1:12" x14ac:dyDescent="0.25">
      <c r="A126" s="294"/>
      <c r="B126" s="294"/>
      <c r="C126" s="294"/>
      <c r="D126" s="294"/>
      <c r="E126" s="294"/>
      <c r="F126" s="294"/>
      <c r="G126" s="294"/>
      <c r="H126" s="294"/>
      <c r="I126" s="294"/>
      <c r="J126" s="294"/>
      <c r="K126" s="294"/>
    </row>
    <row r="127" spans="1:12" x14ac:dyDescent="0.25">
      <c r="A127" s="294"/>
      <c r="B127" s="294"/>
      <c r="C127" s="294"/>
      <c r="D127" s="294"/>
      <c r="E127" s="294"/>
      <c r="F127" s="294"/>
      <c r="G127" s="294"/>
      <c r="H127" s="294"/>
      <c r="I127" s="294"/>
      <c r="J127" s="294"/>
      <c r="K127" s="294"/>
    </row>
    <row r="129" spans="1:11" x14ac:dyDescent="0.25">
      <c r="B129" s="289" t="s">
        <v>168</v>
      </c>
      <c r="C129" s="289"/>
      <c r="D129" s="289"/>
      <c r="E129" s="299"/>
      <c r="F129" s="299"/>
      <c r="G129" s="299"/>
      <c r="H129" s="299"/>
      <c r="I129" s="299"/>
      <c r="J129" s="299"/>
      <c r="K129" s="299"/>
    </row>
    <row r="130" spans="1:11" x14ac:dyDescent="0.25">
      <c r="B130" s="294"/>
      <c r="C130" s="294"/>
      <c r="D130" s="294"/>
      <c r="E130" s="294"/>
      <c r="F130" s="294"/>
      <c r="G130" s="294"/>
      <c r="H130" s="294"/>
      <c r="I130" s="294"/>
      <c r="J130" s="294"/>
      <c r="K130" s="294"/>
    </row>
    <row r="131" spans="1:11" x14ac:dyDescent="0.25">
      <c r="B131" s="289" t="s">
        <v>169</v>
      </c>
      <c r="C131" s="289"/>
      <c r="D131" s="289"/>
      <c r="E131" s="299"/>
      <c r="F131" s="299"/>
      <c r="G131" s="299"/>
      <c r="H131" s="299"/>
      <c r="I131" s="299"/>
      <c r="J131" s="299"/>
      <c r="K131" s="299"/>
    </row>
    <row r="132" spans="1:11" x14ac:dyDescent="0.25">
      <c r="A132" s="45"/>
      <c r="B132" s="294"/>
      <c r="C132" s="294"/>
      <c r="D132" s="294"/>
      <c r="E132" s="294"/>
      <c r="F132" s="294"/>
      <c r="G132" s="294"/>
      <c r="H132" s="294"/>
      <c r="I132" s="294"/>
      <c r="J132" s="294"/>
      <c r="K132" s="294"/>
    </row>
    <row r="133" spans="1:11" x14ac:dyDescent="0.25">
      <c r="A133" s="45"/>
    </row>
  </sheetData>
  <mergeCells count="48">
    <mergeCell ref="B131:D131"/>
    <mergeCell ref="E131:K131"/>
    <mergeCell ref="B132:D132"/>
    <mergeCell ref="E132:K132"/>
    <mergeCell ref="A122:J122"/>
    <mergeCell ref="A124:K124"/>
    <mergeCell ref="A125:K127"/>
    <mergeCell ref="B129:D129"/>
    <mergeCell ref="E129:K129"/>
    <mergeCell ref="B130:D130"/>
    <mergeCell ref="E130:K130"/>
    <mergeCell ref="A121:J121"/>
    <mergeCell ref="A112:B112"/>
    <mergeCell ref="C112:G112"/>
    <mergeCell ref="H112:K112"/>
    <mergeCell ref="C113:G113"/>
    <mergeCell ref="H113:K113"/>
    <mergeCell ref="A115:K115"/>
    <mergeCell ref="A116:J116"/>
    <mergeCell ref="A117:J117"/>
    <mergeCell ref="A118:J118"/>
    <mergeCell ref="A119:J119"/>
    <mergeCell ref="A120:J120"/>
    <mergeCell ref="A110:B110"/>
    <mergeCell ref="C110:G110"/>
    <mergeCell ref="H110:K110"/>
    <mergeCell ref="A111:B111"/>
    <mergeCell ref="C111:G111"/>
    <mergeCell ref="H111:K111"/>
    <mergeCell ref="A96:K97"/>
    <mergeCell ref="F106:J106"/>
    <mergeCell ref="A108:K108"/>
    <mergeCell ref="A109:B109"/>
    <mergeCell ref="C109:G109"/>
    <mergeCell ref="H109:K109"/>
    <mergeCell ref="F7:K7"/>
    <mergeCell ref="A8:K9"/>
    <mergeCell ref="E92:F92"/>
    <mergeCell ref="A93:D93"/>
    <mergeCell ref="E93:F93"/>
    <mergeCell ref="G93:I93"/>
    <mergeCell ref="J93:K93"/>
    <mergeCell ref="A6:J6"/>
    <mergeCell ref="A1:K1"/>
    <mergeCell ref="A2:K2"/>
    <mergeCell ref="A3:K3"/>
    <mergeCell ref="A4:K4"/>
    <mergeCell ref="A5:K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Field assessment individual</vt:lpstr>
      <vt:lpstr>Totals from field assessment</vt:lpstr>
      <vt:lpstr>Quality Elements</vt:lpstr>
      <vt:lpstr>Compliance Total</vt:lpstr>
      <vt:lpstr>Manpower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Milissa Ham</dc:creator>
  <cp:lastModifiedBy>DPH Staff</cp:lastModifiedBy>
  <cp:lastPrinted>2016-06-10T14:47:11Z</cp:lastPrinted>
  <dcterms:created xsi:type="dcterms:W3CDTF">2015-06-02T13:54:12Z</dcterms:created>
  <dcterms:modified xsi:type="dcterms:W3CDTF">2016-08-15T17:25:12Z</dcterms:modified>
</cp:coreProperties>
</file>